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60" yWindow="15" windowWidth="17400" windowHeight="12300" activeTab="1"/>
  </bookViews>
  <sheets>
    <sheet name="Krycí list" sheetId="1" r:id="rId1"/>
    <sheet name="Rekapitulace" sheetId="2" r:id="rId2"/>
    <sheet name="Soupis prací" sheetId="3" r:id="rId3"/>
    <sheet name="VV" sheetId="4" r:id="rId4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Rekapitulace!$G$11</definedName>
    <definedName name="Dodavka0" localSheetId="3">VV!#REF!</definedName>
    <definedName name="Dodavka0">'Soupis prací'!#REF!</definedName>
    <definedName name="HSV">Rekapitulace!$E$11</definedName>
    <definedName name="HSV0" localSheetId="3">VV!#REF!</definedName>
    <definedName name="HSV0">'Soupis prací'!#REF!</definedName>
    <definedName name="HZS">Rekapitulace!$I$11</definedName>
    <definedName name="HZS0" localSheetId="3">VV!#REF!</definedName>
    <definedName name="HZS0">'Soupis prací'!#REF!</definedName>
    <definedName name="JKSO">'Krycí list'!$F$4</definedName>
    <definedName name="MJ">'Krycí list'!$G$4</definedName>
    <definedName name="Mont">Rekapitulace!$H$11</definedName>
    <definedName name="Montaz0" localSheetId="3">VV!#REF!</definedName>
    <definedName name="Montaz0">'Soupis prací'!#REF!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1">Rekapitulace!$1:$6</definedName>
    <definedName name="_xlnm.Print_Titles" localSheetId="2">'Soupis prací'!$1:$6</definedName>
    <definedName name="_xlnm.Print_Titles" localSheetId="3">VV!$1:$6</definedName>
    <definedName name="Objednatel">'Krycí list'!$C$8</definedName>
    <definedName name="_xlnm.Print_Area" localSheetId="0">'Krycí list'!$A$1:$G$45</definedName>
    <definedName name="_xlnm.Print_Area" localSheetId="1">Rekapitulace!$A$1:$I$17</definedName>
    <definedName name="_xlnm.Print_Area" localSheetId="2">'Soupis prací'!$A$1:$G$34</definedName>
    <definedName name="_xlnm.Print_Area" localSheetId="3">VV!$A$1:$G$34</definedName>
    <definedName name="PocetMJ">'Krycí list'!$G$7</definedName>
    <definedName name="Poznamka">'Krycí list'!$B$37</definedName>
    <definedName name="Projektant">'Krycí list'!$C$7</definedName>
    <definedName name="PSV">Rekapitulace!$F$11</definedName>
    <definedName name="PSV0" localSheetId="3">VV!#REF!</definedName>
    <definedName name="PSV0">'Soupis prací'!#REF!</definedName>
    <definedName name="SloupecCC" localSheetId="3">VV!$G$6</definedName>
    <definedName name="SloupecCC">'Soupis prací'!$G$6</definedName>
    <definedName name="SloupecCisloPol" localSheetId="3">VV!$B$6</definedName>
    <definedName name="SloupecCisloPol">'Soupis prací'!$B$6</definedName>
    <definedName name="SloupecJC" localSheetId="3">VV!$F$6</definedName>
    <definedName name="SloupecJC">'Soupis prací'!$F$6</definedName>
    <definedName name="SloupecMJ" localSheetId="3">VV!$D$6</definedName>
    <definedName name="SloupecMJ">'Soupis prací'!$D$6</definedName>
    <definedName name="SloupecMnozstvi" localSheetId="3">VV!$E$6</definedName>
    <definedName name="SloupecMnozstvi">'Soupis prací'!$E$6</definedName>
    <definedName name="SloupecNazPol" localSheetId="3">VV!$C$6</definedName>
    <definedName name="SloupecNazPol">'Soupis prací'!$C$6</definedName>
    <definedName name="SloupecPC" localSheetId="3">VV!$A$6</definedName>
    <definedName name="SloupecPC">'Soupis prací'!$A$6</definedName>
    <definedName name="solver_lin" localSheetId="2" hidden="1">0</definedName>
    <definedName name="solver_lin" localSheetId="3" hidden="1">0</definedName>
    <definedName name="solver_num" localSheetId="2" hidden="1">0</definedName>
    <definedName name="solver_num" localSheetId="3" hidden="1">0</definedName>
    <definedName name="solver_opt" localSheetId="2" hidden="1">'Soupis prací'!#REF!</definedName>
    <definedName name="solver_opt" localSheetId="3" hidden="1">VV!#REF!</definedName>
    <definedName name="solver_typ" localSheetId="2" hidden="1">1</definedName>
    <definedName name="solver_typ" localSheetId="3" hidden="1">1</definedName>
    <definedName name="solver_val" localSheetId="2" hidden="1">0</definedName>
    <definedName name="solver_val" localSheetId="3" hidden="1">0</definedName>
    <definedName name="Typ" localSheetId="3">VV!#REF!</definedName>
    <definedName name="Typ">'Soupis prací'!#REF!</definedName>
    <definedName name="VRN">Rekapitulace!$H$17</definedName>
    <definedName name="VRNKc">Rekapitulace!$E$16</definedName>
    <definedName name="VRNnazev">Rekapitulace!$A$16</definedName>
    <definedName name="VRNproc">Rekapitulace!$F$16</definedName>
    <definedName name="VRNzakl">Rekapitulace!$G$16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I11" i="2" l="1"/>
  <c r="H11" i="2"/>
  <c r="G11" i="2"/>
  <c r="F11" i="2"/>
  <c r="E11" i="2"/>
  <c r="I7" i="2" l="1"/>
  <c r="H7" i="2"/>
  <c r="G7" i="2"/>
  <c r="F7" i="2"/>
  <c r="E7" i="2"/>
  <c r="B7" i="2"/>
  <c r="G9" i="3" l="1"/>
  <c r="G8" i="3"/>
  <c r="G10" i="3" s="1"/>
  <c r="C10" i="3"/>
  <c r="C10" i="4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19" i="3"/>
  <c r="G25" i="4"/>
  <c r="BA25" i="4" s="1"/>
  <c r="BB25" i="4"/>
  <c r="BC25" i="4"/>
  <c r="BD25" i="4"/>
  <c r="BE25" i="4"/>
  <c r="G34" i="3" l="1"/>
  <c r="C34" i="4"/>
  <c r="BE31" i="4"/>
  <c r="BD31" i="4"/>
  <c r="BC31" i="4"/>
  <c r="BB31" i="4"/>
  <c r="G31" i="4"/>
  <c r="BA31" i="4" s="1"/>
  <c r="BE24" i="4"/>
  <c r="BD24" i="4"/>
  <c r="BC24" i="4"/>
  <c r="BB24" i="4"/>
  <c r="G24" i="4"/>
  <c r="BA24" i="4" s="1"/>
  <c r="BE23" i="4"/>
  <c r="BD23" i="4"/>
  <c r="BC23" i="4"/>
  <c r="BB23" i="4"/>
  <c r="G23" i="4"/>
  <c r="BA23" i="4" s="1"/>
  <c r="BE22" i="4"/>
  <c r="BD22" i="4"/>
  <c r="BC22" i="4"/>
  <c r="BB22" i="4"/>
  <c r="G22" i="4"/>
  <c r="BA22" i="4" s="1"/>
  <c r="BE21" i="4"/>
  <c r="BD21" i="4"/>
  <c r="BC21" i="4"/>
  <c r="BB21" i="4"/>
  <c r="G21" i="4"/>
  <c r="BA21" i="4" s="1"/>
  <c r="BE20" i="4"/>
  <c r="BD20" i="4"/>
  <c r="BC20" i="4"/>
  <c r="BB20" i="4"/>
  <c r="BA20" i="4"/>
  <c r="BE19" i="4"/>
  <c r="BD19" i="4"/>
  <c r="BC19" i="4"/>
  <c r="BB19" i="4"/>
  <c r="G19" i="4"/>
  <c r="G34" i="4" s="1"/>
  <c r="C17" i="4"/>
  <c r="BE16" i="4"/>
  <c r="BE17" i="4" s="1"/>
  <c r="BD16" i="4"/>
  <c r="BD17" i="4" s="1"/>
  <c r="BC16" i="4"/>
  <c r="BC17" i="4" s="1"/>
  <c r="BB16" i="4"/>
  <c r="BB17" i="4" s="1"/>
  <c r="G16" i="4"/>
  <c r="G17" i="4" s="1"/>
  <c r="C14" i="4"/>
  <c r="BE13" i="4"/>
  <c r="BD13" i="4"/>
  <c r="BC13" i="4"/>
  <c r="BB13" i="4"/>
  <c r="G13" i="4"/>
  <c r="BA13" i="4" s="1"/>
  <c r="BE12" i="4"/>
  <c r="BD12" i="4"/>
  <c r="BD14" i="4" s="1"/>
  <c r="BC12" i="4"/>
  <c r="BB12" i="4"/>
  <c r="BB14" i="4" s="1"/>
  <c r="G12" i="4"/>
  <c r="G14" i="4" s="1"/>
  <c r="C4" i="4"/>
  <c r="F3" i="4"/>
  <c r="C3" i="4"/>
  <c r="BC34" i="4" l="1"/>
  <c r="BE34" i="4"/>
  <c r="BC14" i="4"/>
  <c r="BE14" i="4"/>
  <c r="BB34" i="4"/>
  <c r="BD34" i="4"/>
  <c r="BA16" i="4"/>
  <c r="BA17" i="4" s="1"/>
  <c r="BA12" i="4"/>
  <c r="BA14" i="4" s="1"/>
  <c r="BA19" i="4"/>
  <c r="BA34" i="4" s="1"/>
  <c r="BE31" i="3"/>
  <c r="BD31" i="3"/>
  <c r="BC31" i="3"/>
  <c r="BB31" i="3"/>
  <c r="BA31" i="3"/>
  <c r="BE25" i="3"/>
  <c r="BD25" i="3"/>
  <c r="BC25" i="3"/>
  <c r="BB25" i="3"/>
  <c r="BA25" i="3"/>
  <c r="BE24" i="3"/>
  <c r="BD24" i="3"/>
  <c r="BC24" i="3"/>
  <c r="BB24" i="3"/>
  <c r="BA24" i="3"/>
  <c r="BE23" i="3"/>
  <c r="BD23" i="3"/>
  <c r="BC23" i="3"/>
  <c r="BB23" i="3"/>
  <c r="BA23" i="3"/>
  <c r="BE22" i="3"/>
  <c r="BD22" i="3"/>
  <c r="BC22" i="3"/>
  <c r="BB22" i="3"/>
  <c r="BA22" i="3"/>
  <c r="BE21" i="3"/>
  <c r="BD21" i="3"/>
  <c r="BC21" i="3"/>
  <c r="BB21" i="3"/>
  <c r="BA21" i="3"/>
  <c r="BE20" i="3"/>
  <c r="BD20" i="3"/>
  <c r="BC20" i="3"/>
  <c r="BB20" i="3"/>
  <c r="BA20" i="3"/>
  <c r="BE19" i="3"/>
  <c r="BD19" i="3"/>
  <c r="BC19" i="3"/>
  <c r="BB19" i="3"/>
  <c r="BA19" i="3"/>
  <c r="B10" i="2"/>
  <c r="A10" i="2"/>
  <c r="BE34" i="3"/>
  <c r="I10" i="2" s="1"/>
  <c r="BD34" i="3"/>
  <c r="H10" i="2" s="1"/>
  <c r="BC34" i="3"/>
  <c r="G10" i="2" s="1"/>
  <c r="BB34" i="3"/>
  <c r="F10" i="2" s="1"/>
  <c r="C34" i="3"/>
  <c r="BE16" i="3"/>
  <c r="BD16" i="3"/>
  <c r="BD17" i="3" s="1"/>
  <c r="H9" i="2" s="1"/>
  <c r="BC16" i="3"/>
  <c r="BB16" i="3"/>
  <c r="BB17" i="3" s="1"/>
  <c r="F9" i="2" s="1"/>
  <c r="G16" i="3"/>
  <c r="BA16" i="3" s="1"/>
  <c r="BA17" i="3" s="1"/>
  <c r="E9" i="2" s="1"/>
  <c r="B9" i="2"/>
  <c r="A9" i="2"/>
  <c r="BE17" i="3"/>
  <c r="I9" i="2" s="1"/>
  <c r="BC17" i="3"/>
  <c r="G9" i="2" s="1"/>
  <c r="C17" i="3"/>
  <c r="BE13" i="3"/>
  <c r="BD13" i="3"/>
  <c r="BC13" i="3"/>
  <c r="BB13" i="3"/>
  <c r="G13" i="3"/>
  <c r="BA13" i="3" s="1"/>
  <c r="BE12" i="3"/>
  <c r="BE14" i="3" s="1"/>
  <c r="I8" i="2" s="1"/>
  <c r="BD12" i="3"/>
  <c r="BC12" i="3"/>
  <c r="BC14" i="3" s="1"/>
  <c r="G8" i="2" s="1"/>
  <c r="C14" i="1" s="1"/>
  <c r="BB12" i="3"/>
  <c r="G12" i="3"/>
  <c r="BA12" i="3" s="1"/>
  <c r="B8" i="2"/>
  <c r="A8" i="2"/>
  <c r="C14" i="3"/>
  <c r="C4" i="3"/>
  <c r="F3" i="3"/>
  <c r="C3" i="3"/>
  <c r="G16" i="2"/>
  <c r="I16" i="2" s="1"/>
  <c r="H17" i="2" s="1"/>
  <c r="G22" i="1" s="1"/>
  <c r="G21" i="1" s="1"/>
  <c r="C2" i="2"/>
  <c r="C1" i="2"/>
  <c r="F31" i="1"/>
  <c r="G8" i="1"/>
  <c r="G14" i="3"/>
  <c r="G17" i="3"/>
  <c r="BB14" i="3" l="1"/>
  <c r="F8" i="2" s="1"/>
  <c r="BD14" i="3"/>
  <c r="H8" i="2" s="1"/>
  <c r="BA14" i="3"/>
  <c r="E8" i="2" s="1"/>
  <c r="C15" i="1"/>
  <c r="C20" i="1"/>
  <c r="BA34" i="3"/>
  <c r="E10" i="2" s="1"/>
  <c r="C16" i="1" s="1"/>
  <c r="C17" i="1"/>
  <c r="C18" i="1" l="1"/>
  <c r="C21" i="1" s="1"/>
  <c r="C22" i="1" s="1"/>
  <c r="F32" i="1" s="1"/>
  <c r="F33" i="1" l="1"/>
  <c r="F34" i="1" s="1"/>
</calcChain>
</file>

<file path=xl/sharedStrings.xml><?xml version="1.0" encoding="utf-8"?>
<sst xmlns="http://schemas.openxmlformats.org/spreadsheetml/2006/main" count="273" uniqueCount="133">
  <si>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</si>
  <si>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</si>
  <si>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</si>
  <si>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</si>
  <si>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</si>
  <si>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</si>
  <si>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</si>
  <si>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</si>
  <si>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</si>
  <si>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</si>
  <si>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</si>
  <si>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</si>
  <si>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</si>
  <si>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</si>
  <si>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</si>
  <si>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</si>
  <si>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</si>
  <si>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</si>
  <si>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</si>
  <si>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</si>
  <si>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</si>
  <si>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</si>
  <si>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</si>
  <si>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</si>
  <si>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</si>
  <si>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</si>
  <si>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</si>
  <si>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</si>
  <si>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</si>
  <si>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</si>
  <si>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</si>
  <si>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</si>
  <si>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</si>
  <si>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</si>
  <si>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</si>
  <si>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</si>
  <si>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</si>
  <si>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</si>
  <si>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</si>
  <si>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</si>
  <si>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</si>
  <si>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</si>
  <si>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</si>
  <si>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</si>
  <si>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</si>
  <si>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</si>
  <si>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</si>
  <si>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</si>
  <si>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</si>
  <si>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</si>
  <si>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</si>
  <si>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</si>
  <si>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</si>
  <si>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</si>
  <si>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</si>
  <si>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</si>
  <si>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</si>
  <si>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</si>
  <si>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</si>
  <si>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</si>
  <si>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</si>
  <si>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</si>
  <si>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</si>
  <si>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</si>
  <si>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</si>
  <si>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</si>
  <si>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</si>
  <si>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Sběrný dvůr odpadu - Jedovnice, Stavba</t>
  </si>
  <si>
    <t>2</t>
  </si>
  <si>
    <t>Základy,zvláštní zakládání</t>
  </si>
  <si>
    <t>m3</t>
  </si>
  <si>
    <t>t</t>
  </si>
  <si>
    <t>4</t>
  </si>
  <si>
    <t>Vodorovné konstrukce</t>
  </si>
  <si>
    <t>452 31-3131.R00</t>
  </si>
  <si>
    <t>8</t>
  </si>
  <si>
    <t>Trubní vedení</t>
  </si>
  <si>
    <t>850 26-5121.R00</t>
  </si>
  <si>
    <t>kus</t>
  </si>
  <si>
    <t>831 23-0010.RAC</t>
  </si>
  <si>
    <t>Vodovod z trub polyetylénových D 63 hloubka 2,0 m</t>
  </si>
  <si>
    <t>m</t>
  </si>
  <si>
    <t>891 24-7111.R00</t>
  </si>
  <si>
    <t>SPC</t>
  </si>
  <si>
    <t xml:space="preserve">Orientační tabulky na zdivu </t>
  </si>
  <si>
    <t>KOINVEST,s.r.o.</t>
  </si>
  <si>
    <t>Výřez nebo výsek na potrubí litinovém DN 100                     (napojení na stávající vodovod)  PD výkr. F.7.2</t>
  </si>
  <si>
    <t>R1</t>
  </si>
  <si>
    <t>Zařízení staveniště</t>
  </si>
  <si>
    <t>Montáž hydrantů podzemních DN 80, ( PD výkr. F.7.2)</t>
  </si>
  <si>
    <t>So-07 - napojení na vodovod</t>
  </si>
  <si>
    <t>Šachtice z plastu - polypropylén                                             (vodoměrná šachta)</t>
  </si>
  <si>
    <t>894 31-0060.RAT</t>
  </si>
  <si>
    <t xml:space="preserve">Hydrant podzemní, provozní tlak: max 16 barů,  DN 80, potr.1,5 - voda </t>
  </si>
  <si>
    <t xml:space="preserve">Poklop litinový  - hydrantový </t>
  </si>
  <si>
    <t xml:space="preserve">Poklop litinový - šoupátkový </t>
  </si>
  <si>
    <t xml:space="preserve">Bloky pro potrubí z betonu C 12/15 </t>
  </si>
  <si>
    <t>Výpočty</t>
  </si>
  <si>
    <t xml:space="preserve">Výřez nebo výsek na potrubí litinovém DN 100                     (napojení na stávající vodovod)  </t>
  </si>
  <si>
    <t>PD výkr. F.7.2</t>
  </si>
  <si>
    <t>Montáž hydrantů podzemních DN 80</t>
  </si>
  <si>
    <t>( PD výkr. F.7.2)</t>
  </si>
  <si>
    <t xml:space="preserve"> (0,25x45/1000) </t>
  </si>
  <si>
    <t>1</t>
  </si>
  <si>
    <t>Zemní práce</t>
  </si>
  <si>
    <t>121 10-1100.R00</t>
  </si>
  <si>
    <t>Sejmutí ornice, pl. do 400 m2, přemístění do 50m</t>
  </si>
  <si>
    <t>181 30 - 0010.R00</t>
  </si>
  <si>
    <t>Rozprostření ornice v rovině tl. 15cm</t>
  </si>
  <si>
    <t>m2</t>
  </si>
  <si>
    <t>899 72-1112.R00</t>
  </si>
  <si>
    <t>Zakrytí vodovodu výstražnou fólií  PVC, šířka 30cm</t>
  </si>
  <si>
    <t>210 22-0003.RT3</t>
  </si>
  <si>
    <t>Identifikační vodič zelenožlutý CY 6mm2</t>
  </si>
  <si>
    <t>Šachtice z plastu - polypropylén, (vodoměrná šachta) dodávka+montáž včetně zemních prací</t>
  </si>
  <si>
    <t>Redukce 63/20</t>
  </si>
  <si>
    <t>Redukce 20/63</t>
  </si>
  <si>
    <t>Kulový kohout 3/4"</t>
  </si>
  <si>
    <t>Vodovodní souprava DN 3,4"</t>
  </si>
  <si>
    <t>Vodoměr Qn=1,5, 2,5m3/hod</t>
  </si>
  <si>
    <t>(0,04x8)  PD č.v. 7.10</t>
  </si>
  <si>
    <t>PD výkr. F.7.8.1</t>
  </si>
  <si>
    <t xml:space="preserve">  (1,4x1,1)x 0,15 PD výkr. F.7.8.2</t>
  </si>
  <si>
    <t>PD výkr. F.7.5</t>
  </si>
  <si>
    <t>(133x1x0,15) PD výkr. F.7.2,7.4</t>
  </si>
  <si>
    <t>(133x1) PD výkr. F.7.2,7.4</t>
  </si>
  <si>
    <t xml:space="preserve">Železobeton základových desekC 16/20 (B 20)                  </t>
  </si>
  <si>
    <t>273 32-1311.R00</t>
  </si>
  <si>
    <t xml:space="preserve">Železobeton základových desek C 16/20 (B 20)                   </t>
  </si>
  <si>
    <t xml:space="preserve">Výztuž základových desek z oceli 10338 </t>
  </si>
  <si>
    <t xml:space="preserve">Výztuž základových desek z oceli 10338  </t>
  </si>
  <si>
    <t>273 36-1621.R00</t>
  </si>
  <si>
    <t>='Soupis prací'!B7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</si>
</sst>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#,##0.00\ &quot;Kč&quot;"/>
    <numFmt numFmtId="166" formatCode="0.0"/>
    <numFmt numFmtId="167" formatCode="#,##0\ &quot;Kč&quot;"/>
  </numFmts>
  <fonts count="23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b/>
      <sz val="7"/>
      <name val="Arial CE"/>
      <family val="2"/>
      <charset val="238"/>
    </font>
    <font>
      <sz val="7"/>
      <name val="Arial CE"/>
      <family val="2"/>
      <charset val="238"/>
    </font>
    <font>
      <sz val="7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48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5" fillId="0" borderId="21" xfId="0" applyFont="1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centerContinuous"/>
    </xf>
    <xf numFmtId="0" fontId="5" fillId="0" borderId="22" xfId="0" applyFont="1" applyBorder="1" applyAlignment="1">
      <alignment horizontal="centerContinuous"/>
    </xf>
    <xf numFmtId="0" fontId="0" fillId="0" borderId="22" xfId="0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26" xfId="0" applyNumberFormat="1" applyBorder="1"/>
    <xf numFmtId="0" fontId="0" fillId="0" borderId="27" xfId="0" applyBorder="1"/>
    <xf numFmtId="3" fontId="0" fillId="0" borderId="28" xfId="0" applyNumberFormat="1" applyBorder="1"/>
    <xf numFmtId="0" fontId="0" fillId="0" borderId="29" xfId="0" applyBorder="1"/>
    <xf numFmtId="3" fontId="0" fillId="0" borderId="15" xfId="0" applyNumberFormat="1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7" fillId="0" borderId="14" xfId="0" applyFont="1" applyBorder="1"/>
    <xf numFmtId="3" fontId="0" fillId="0" borderId="33" xfId="0" applyNumberFormat="1" applyBorder="1"/>
    <xf numFmtId="0" fontId="0" fillId="0" borderId="34" xfId="0" applyBorder="1"/>
    <xf numFmtId="3" fontId="0" fillId="0" borderId="35" xfId="0" applyNumberFormat="1" applyBorder="1"/>
    <xf numFmtId="0" fontId="0" fillId="0" borderId="36" xfId="0" applyBorder="1"/>
    <xf numFmtId="0" fontId="0" fillId="0" borderId="37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0" fontId="6" fillId="0" borderId="34" xfId="0" applyFont="1" applyFill="1" applyBorder="1"/>
    <xf numFmtId="0" fontId="6" fillId="0" borderId="35" xfId="0" applyFont="1" applyFill="1" applyBorder="1"/>
    <xf numFmtId="0" fontId="6" fillId="0" borderId="38" xfId="0" applyFont="1" applyFill="1" applyBorder="1"/>
    <xf numFmtId="165" fontId="6" fillId="0" borderId="35" xfId="0" applyNumberFormat="1" applyFont="1" applyFill="1" applyBorder="1"/>
    <xf numFmtId="0" fontId="6" fillId="0" borderId="39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0" xfId="1" applyFont="1" applyBorder="1"/>
    <xf numFmtId="0" fontId="9" fillId="0" borderId="40" xfId="1" applyBorder="1"/>
    <xf numFmtId="0" fontId="9" fillId="0" borderId="40" xfId="1" applyBorder="1" applyAlignment="1">
      <alignment horizontal="right"/>
    </xf>
    <xf numFmtId="0" fontId="9" fillId="0" borderId="40" xfId="1" applyFont="1" applyBorder="1"/>
    <xf numFmtId="0" fontId="0" fillId="0" borderId="40" xfId="0" applyNumberFormat="1" applyBorder="1" applyAlignment="1">
      <alignment horizontal="left"/>
    </xf>
    <xf numFmtId="0" fontId="0" fillId="0" borderId="41" xfId="0" applyNumberFormat="1" applyBorder="1"/>
    <xf numFmtId="0" fontId="3" fillId="0" borderId="42" xfId="1" applyFont="1" applyBorder="1"/>
    <xf numFmtId="0" fontId="9" fillId="0" borderId="42" xfId="1" applyBorder="1"/>
    <xf numFmtId="0" fontId="9" fillId="0" borderId="42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1" xfId="0" applyNumberFormat="1" applyFont="1" applyFill="1" applyBorder="1"/>
    <xf numFmtId="0" fontId="5" fillId="0" borderId="22" xfId="0" applyFont="1" applyFill="1" applyBorder="1"/>
    <xf numFmtId="0" fontId="5" fillId="0" borderId="23" xfId="0" applyFont="1" applyFill="1" applyBorder="1"/>
    <xf numFmtId="0" fontId="5" fillId="0" borderId="43" xfId="0" applyFont="1" applyFill="1" applyBorder="1"/>
    <xf numFmtId="0" fontId="5" fillId="0" borderId="44" xfId="0" applyFont="1" applyFill="1" applyBorder="1"/>
    <xf numFmtId="0" fontId="5" fillId="0" borderId="45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1" xfId="0" applyFont="1" applyFill="1" applyBorder="1"/>
    <xf numFmtId="3" fontId="5" fillId="0" borderId="23" xfId="0" applyNumberFormat="1" applyFont="1" applyFill="1" applyBorder="1"/>
    <xf numFmtId="3" fontId="5" fillId="0" borderId="43" xfId="0" applyNumberFormat="1" applyFont="1" applyFill="1" applyBorder="1"/>
    <xf numFmtId="3" fontId="5" fillId="0" borderId="44" xfId="0" applyNumberFormat="1" applyFont="1" applyFill="1" applyBorder="1"/>
    <xf numFmtId="3" fontId="5" fillId="0" borderId="45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27" xfId="0" applyFont="1" applyFill="1" applyBorder="1"/>
    <xf numFmtId="0" fontId="11" fillId="0" borderId="28" xfId="0" applyFont="1" applyFill="1" applyBorder="1"/>
    <xf numFmtId="0" fontId="0" fillId="0" borderId="46" xfId="0" applyFill="1" applyBorder="1"/>
    <xf numFmtId="0" fontId="11" fillId="0" borderId="47" xfId="0" applyFont="1" applyFill="1" applyBorder="1" applyAlignment="1">
      <alignment horizontal="right"/>
    </xf>
    <xf numFmtId="0" fontId="11" fillId="0" borderId="28" xfId="0" applyFont="1" applyFill="1" applyBorder="1" applyAlignment="1">
      <alignment horizontal="right"/>
    </xf>
    <xf numFmtId="0" fontId="11" fillId="0" borderId="29" xfId="0" applyFont="1" applyFill="1" applyBorder="1" applyAlignment="1">
      <alignment horizontal="center"/>
    </xf>
    <xf numFmtId="4" fontId="12" fillId="0" borderId="28" xfId="0" applyNumberFormat="1" applyFont="1" applyFill="1" applyBorder="1" applyAlignment="1">
      <alignment horizontal="right"/>
    </xf>
    <xf numFmtId="4" fontId="12" fillId="0" borderId="46" xfId="0" applyNumberFormat="1" applyFont="1" applyFill="1" applyBorder="1" applyAlignment="1">
      <alignment horizontal="right"/>
    </xf>
    <xf numFmtId="0" fontId="7" fillId="0" borderId="32" xfId="0" applyFont="1" applyFill="1" applyBorder="1"/>
    <xf numFmtId="0" fontId="7" fillId="0" borderId="25" xfId="0" applyFont="1" applyFill="1" applyBorder="1"/>
    <xf numFmtId="0" fontId="7" fillId="0" borderId="48" xfId="0" applyFont="1" applyFill="1" applyBorder="1"/>
    <xf numFmtId="3" fontId="7" fillId="0" borderId="31" xfId="0" applyNumberFormat="1" applyFont="1" applyFill="1" applyBorder="1" applyAlignment="1">
      <alignment horizontal="right"/>
    </xf>
    <xf numFmtId="166" fontId="7" fillId="0" borderId="49" xfId="0" applyNumberFormat="1" applyFont="1" applyFill="1" applyBorder="1" applyAlignment="1">
      <alignment horizontal="right"/>
    </xf>
    <xf numFmtId="3" fontId="7" fillId="0" borderId="50" xfId="0" applyNumberFormat="1" applyFont="1" applyFill="1" applyBorder="1" applyAlignment="1">
      <alignment horizontal="right"/>
    </xf>
    <xf numFmtId="4" fontId="7" fillId="0" borderId="25" xfId="0" applyNumberFormat="1" applyFont="1" applyFill="1" applyBorder="1" applyAlignment="1">
      <alignment horizontal="right"/>
    </xf>
    <xf numFmtId="3" fontId="7" fillId="0" borderId="48" xfId="0" applyNumberFormat="1" applyFont="1" applyFill="1" applyBorder="1" applyAlignment="1">
      <alignment horizontal="right"/>
    </xf>
    <xf numFmtId="0" fontId="0" fillId="0" borderId="34" xfId="0" applyFill="1" applyBorder="1"/>
    <xf numFmtId="0" fontId="5" fillId="0" borderId="35" xfId="0" applyFont="1" applyFill="1" applyBorder="1"/>
    <xf numFmtId="0" fontId="0" fillId="0" borderId="35" xfId="0" applyFill="1" applyBorder="1"/>
    <xf numFmtId="4" fontId="0" fillId="0" borderId="51" xfId="0" applyNumberFormat="1" applyFill="1" applyBorder="1"/>
    <xf numFmtId="4" fontId="0" fillId="0" borderId="34" xfId="0" applyNumberFormat="1" applyFill="1" applyBorder="1"/>
    <xf numFmtId="4" fontId="0" fillId="0" borderId="35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49" xfId="1" applyNumberFormat="1" applyFont="1" applyFill="1" applyBorder="1"/>
    <xf numFmtId="0" fontId="4" fillId="0" borderId="30" xfId="1" applyFont="1" applyFill="1" applyBorder="1" applyAlignment="1">
      <alignment horizontal="center"/>
    </xf>
    <xf numFmtId="0" fontId="4" fillId="0" borderId="30" xfId="1" applyNumberFormat="1" applyFont="1" applyFill="1" applyBorder="1" applyAlignment="1">
      <alignment horizontal="center"/>
    </xf>
    <xf numFmtId="0" fontId="5" fillId="0" borderId="52" xfId="1" applyFont="1" applyFill="1" applyBorder="1" applyAlignment="1">
      <alignment horizontal="center"/>
    </xf>
    <xf numFmtId="49" fontId="5" fillId="0" borderId="52" xfId="1" applyNumberFormat="1" applyFont="1" applyFill="1" applyBorder="1" applyAlignment="1">
      <alignment horizontal="left"/>
    </xf>
    <xf numFmtId="0" fontId="5" fillId="0" borderId="52" xfId="1" applyFont="1" applyFill="1" applyBorder="1"/>
    <xf numFmtId="0" fontId="9" fillId="0" borderId="52" xfId="1" applyFill="1" applyBorder="1" applyAlignment="1">
      <alignment horizontal="center"/>
    </xf>
    <xf numFmtId="0" fontId="9" fillId="0" borderId="52" xfId="1" applyNumberFormat="1" applyFill="1" applyBorder="1" applyAlignment="1">
      <alignment horizontal="right"/>
    </xf>
    <xf numFmtId="0" fontId="9" fillId="0" borderId="52" xfId="1" applyNumberFormat="1" applyFill="1" applyBorder="1"/>
    <xf numFmtId="0" fontId="16" fillId="0" borderId="0" xfId="1" applyFont="1"/>
    <xf numFmtId="0" fontId="7" fillId="0" borderId="52" xfId="1" applyFont="1" applyFill="1" applyBorder="1" applyAlignment="1">
      <alignment horizontal="center"/>
    </xf>
    <xf numFmtId="49" fontId="8" fillId="0" borderId="52" xfId="1" applyNumberFormat="1" applyFont="1" applyFill="1" applyBorder="1" applyAlignment="1">
      <alignment horizontal="left"/>
    </xf>
    <xf numFmtId="49" fontId="17" fillId="0" borderId="52" xfId="1" applyNumberFormat="1" applyFont="1" applyFill="1" applyBorder="1" applyAlignment="1">
      <alignment horizontal="center" shrinkToFit="1"/>
    </xf>
    <xf numFmtId="4" fontId="17" fillId="0" borderId="52" xfId="1" applyNumberFormat="1" applyFont="1" applyFill="1" applyBorder="1" applyAlignment="1">
      <alignment horizontal="right"/>
    </xf>
    <xf numFmtId="4" fontId="17" fillId="0" borderId="52" xfId="1" applyNumberFormat="1" applyFont="1" applyFill="1" applyBorder="1"/>
    <xf numFmtId="0" fontId="9" fillId="0" borderId="53" xfId="1" applyFill="1" applyBorder="1" applyAlignment="1">
      <alignment horizontal="center"/>
    </xf>
    <xf numFmtId="49" fontId="3" fillId="0" borderId="53" xfId="1" applyNumberFormat="1" applyFont="1" applyFill="1" applyBorder="1" applyAlignment="1">
      <alignment horizontal="left"/>
    </xf>
    <xf numFmtId="0" fontId="3" fillId="0" borderId="53" xfId="1" applyFont="1" applyFill="1" applyBorder="1"/>
    <xf numFmtId="4" fontId="9" fillId="0" borderId="53" xfId="1" applyNumberFormat="1" applyFill="1" applyBorder="1" applyAlignment="1">
      <alignment horizontal="right"/>
    </xf>
    <xf numFmtId="4" fontId="5" fillId="0" borderId="53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2" xfId="0" applyNumberFormat="1" applyFont="1" applyFill="1" applyBorder="1"/>
    <xf numFmtId="3" fontId="7" fillId="0" borderId="54" xfId="0" applyNumberFormat="1" applyFont="1" applyFill="1" applyBorder="1"/>
    <xf numFmtId="0" fontId="2" fillId="2" borderId="0" xfId="0" applyFont="1" applyFill="1" applyBorder="1"/>
    <xf numFmtId="0" fontId="3" fillId="0" borderId="55" xfId="1" applyFont="1" applyFill="1" applyBorder="1"/>
    <xf numFmtId="0" fontId="9" fillId="0" borderId="56" xfId="1" applyFill="1" applyBorder="1"/>
    <xf numFmtId="0" fontId="10" fillId="0" borderId="56" xfId="1" applyFont="1" applyFill="1" applyBorder="1" applyAlignment="1">
      <alignment horizontal="right"/>
    </xf>
    <xf numFmtId="0" fontId="9" fillId="0" borderId="56" xfId="1" applyFill="1" applyBorder="1" applyAlignment="1">
      <alignment horizontal="left"/>
    </xf>
    <xf numFmtId="0" fontId="9" fillId="0" borderId="57" xfId="1" applyFill="1" applyBorder="1"/>
    <xf numFmtId="0" fontId="2" fillId="2" borderId="42" xfId="1" applyFont="1" applyFill="1" applyBorder="1"/>
    <xf numFmtId="0" fontId="9" fillId="2" borderId="42" xfId="1" applyFill="1" applyBorder="1"/>
    <xf numFmtId="0" fontId="7" fillId="0" borderId="52" xfId="1" applyFont="1" applyFill="1" applyBorder="1" applyAlignment="1">
      <alignment horizontal="center" vertical="top"/>
    </xf>
    <xf numFmtId="49" fontId="8" fillId="0" borderId="52" xfId="1" applyNumberFormat="1" applyFont="1" applyFill="1" applyBorder="1" applyAlignment="1">
      <alignment horizontal="left" vertical="top"/>
    </xf>
    <xf numFmtId="0" fontId="8" fillId="0" borderId="52" xfId="1" applyFont="1" applyFill="1" applyBorder="1" applyAlignment="1">
      <alignment wrapText="1"/>
    </xf>
    <xf numFmtId="167" fontId="0" fillId="0" borderId="15" xfId="0" applyNumberFormat="1" applyBorder="1"/>
    <xf numFmtId="167" fontId="0" fillId="0" borderId="0" xfId="0" applyNumberFormat="1" applyBorder="1"/>
    <xf numFmtId="4" fontId="17" fillId="0" borderId="13" xfId="1" applyNumberFormat="1" applyFont="1" applyFill="1" applyBorder="1" applyAlignment="1">
      <alignment horizontal="right"/>
    </xf>
    <xf numFmtId="4" fontId="9" fillId="0" borderId="58" xfId="1" applyNumberFormat="1" applyFill="1" applyBorder="1" applyAlignment="1">
      <alignment horizontal="right"/>
    </xf>
    <xf numFmtId="0" fontId="9" fillId="0" borderId="13" xfId="1" applyNumberFormat="1" applyFill="1" applyBorder="1" applyAlignment="1">
      <alignment horizontal="right"/>
    </xf>
    <xf numFmtId="0" fontId="9" fillId="0" borderId="11" xfId="1" applyNumberFormat="1" applyFill="1" applyBorder="1" applyAlignment="1">
      <alignment horizontal="right"/>
    </xf>
    <xf numFmtId="0" fontId="4" fillId="0" borderId="6" xfId="1" applyFont="1" applyFill="1" applyBorder="1" applyAlignment="1">
      <alignment horizontal="center"/>
    </xf>
    <xf numFmtId="0" fontId="4" fillId="0" borderId="0" xfId="1" applyNumberFormat="1" applyFont="1" applyFill="1" applyBorder="1" applyAlignment="1">
      <alignment horizontal="center"/>
    </xf>
    <xf numFmtId="49" fontId="5" fillId="0" borderId="64" xfId="1" applyNumberFormat="1" applyFont="1" applyFill="1" applyBorder="1" applyAlignment="1">
      <alignment horizontal="left"/>
    </xf>
    <xf numFmtId="0" fontId="5" fillId="0" borderId="64" xfId="1" applyFont="1" applyFill="1" applyBorder="1"/>
    <xf numFmtId="0" fontId="9" fillId="0" borderId="64" xfId="1" applyFill="1" applyBorder="1" applyAlignment="1">
      <alignment horizontal="center"/>
    </xf>
    <xf numFmtId="0" fontId="20" fillId="0" borderId="11" xfId="1" applyFont="1" applyFill="1" applyBorder="1" applyAlignment="1">
      <alignment horizontal="left"/>
    </xf>
    <xf numFmtId="0" fontId="21" fillId="0" borderId="9" xfId="0" applyFont="1" applyBorder="1" applyAlignment="1">
      <alignment horizontal="left"/>
    </xf>
    <xf numFmtId="0" fontId="21" fillId="0" borderId="0" xfId="1" applyFont="1" applyAlignment="1">
      <alignment horizontal="left"/>
    </xf>
    <xf numFmtId="0" fontId="9" fillId="0" borderId="64" xfId="1" applyNumberFormat="1" applyFill="1" applyBorder="1" applyAlignment="1">
      <alignment horizontal="right"/>
    </xf>
    <xf numFmtId="0" fontId="9" fillId="0" borderId="64" xfId="1" applyNumberFormat="1" applyFill="1" applyBorder="1"/>
    <xf numFmtId="4" fontId="17" fillId="0" borderId="53" xfId="1" applyNumberFormat="1" applyFont="1" applyFill="1" applyBorder="1"/>
    <xf numFmtId="4" fontId="17" fillId="0" borderId="13" xfId="1" applyNumberFormat="1" applyFont="1" applyFill="1" applyBorder="1"/>
    <xf numFmtId="0" fontId="5" fillId="0" borderId="64" xfId="1" applyFont="1" applyFill="1" applyBorder="1" applyAlignment="1">
      <alignment horizontal="center"/>
    </xf>
    <xf numFmtId="0" fontId="7" fillId="0" borderId="53" xfId="1" applyFont="1" applyFill="1" applyBorder="1" applyAlignment="1">
      <alignment horizontal="center" vertical="top"/>
    </xf>
    <xf numFmtId="0" fontId="4" fillId="0" borderId="64" xfId="1" applyFont="1" applyFill="1" applyBorder="1" applyAlignment="1">
      <alignment horizontal="center"/>
    </xf>
    <xf numFmtId="0" fontId="20" fillId="0" borderId="64" xfId="1" applyFont="1" applyFill="1" applyBorder="1" applyAlignment="1">
      <alignment horizontal="left"/>
    </xf>
    <xf numFmtId="0" fontId="20" fillId="0" borderId="53" xfId="1" applyFont="1" applyFill="1" applyBorder="1" applyAlignment="1">
      <alignment horizontal="left"/>
    </xf>
    <xf numFmtId="0" fontId="4" fillId="0" borderId="9" xfId="1" applyFont="1" applyFill="1" applyBorder="1" applyAlignment="1">
      <alignment horizontal="center"/>
    </xf>
    <xf numFmtId="0" fontId="20" fillId="0" borderId="6" xfId="1" applyFont="1" applyFill="1" applyBorder="1" applyAlignment="1">
      <alignment horizontal="left"/>
    </xf>
    <xf numFmtId="0" fontId="20" fillId="0" borderId="50" xfId="1" applyFont="1" applyFill="1" applyBorder="1" applyAlignment="1">
      <alignment horizontal="left"/>
    </xf>
    <xf numFmtId="0" fontId="20" fillId="0" borderId="52" xfId="1" applyFont="1" applyFill="1" applyBorder="1" applyAlignment="1">
      <alignment horizontal="left"/>
    </xf>
    <xf numFmtId="0" fontId="21" fillId="0" borderId="13" xfId="1" applyNumberFormat="1" applyFont="1" applyFill="1" applyBorder="1" applyAlignment="1">
      <alignment horizontal="left"/>
    </xf>
    <xf numFmtId="0" fontId="21" fillId="0" borderId="0" xfId="1" applyFont="1" applyFill="1" applyAlignment="1">
      <alignment horizontal="left"/>
    </xf>
    <xf numFmtId="49" fontId="17" fillId="0" borderId="53" xfId="1" applyNumberFormat="1" applyFont="1" applyFill="1" applyBorder="1" applyAlignment="1">
      <alignment horizontal="center" shrinkToFit="1"/>
    </xf>
    <xf numFmtId="0" fontId="9" fillId="0" borderId="0" xfId="1" applyNumberFormat="1" applyFill="1"/>
    <xf numFmtId="0" fontId="16" fillId="0" borderId="0" xfId="1" applyFont="1" applyFill="1"/>
    <xf numFmtId="3" fontId="9" fillId="0" borderId="0" xfId="1" applyNumberFormat="1" applyFill="1"/>
    <xf numFmtId="0" fontId="9" fillId="0" borderId="0" xfId="1" applyFill="1" applyBorder="1"/>
    <xf numFmtId="0" fontId="21" fillId="0" borderId="9" xfId="0" applyFont="1" applyFill="1" applyBorder="1" applyAlignment="1">
      <alignment horizontal="left"/>
    </xf>
    <xf numFmtId="0" fontId="22" fillId="0" borderId="58" xfId="1" applyFont="1" applyFill="1" applyBorder="1" applyAlignment="1">
      <alignment horizontal="left"/>
    </xf>
    <xf numFmtId="0" fontId="0" fillId="0" borderId="50" xfId="0" applyFont="1" applyFill="1" applyBorder="1" applyAlignment="1">
      <alignment horizontal="left"/>
    </xf>
    <xf numFmtId="0" fontId="21" fillId="0" borderId="0" xfId="1" applyNumberFormat="1" applyFont="1" applyFill="1" applyAlignment="1">
      <alignment horizontal="left"/>
    </xf>
    <xf numFmtId="0" fontId="21" fillId="0" borderId="6" xfId="0" applyFont="1" applyFill="1" applyBorder="1" applyAlignment="1">
      <alignment horizontal="left"/>
    </xf>
    <xf numFmtId="0" fontId="21" fillId="0" borderId="0" xfId="0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4" fillId="0" borderId="15" xfId="0" applyFont="1" applyBorder="1" applyAlignment="1">
      <alignment horizontal="left"/>
    </xf>
    <xf numFmtId="0" fontId="4" fillId="0" borderId="30" xfId="0" applyFont="1" applyBorder="1" applyAlignment="1">
      <alignment horizontal="left"/>
    </xf>
    <xf numFmtId="0" fontId="5" fillId="0" borderId="58" xfId="0" applyFont="1" applyBorder="1" applyAlignment="1">
      <alignment horizontal="left"/>
    </xf>
    <xf numFmtId="0" fontId="5" fillId="0" borderId="25" xfId="0" applyFont="1" applyBorder="1" applyAlignment="1">
      <alignment horizontal="left"/>
    </xf>
    <xf numFmtId="0" fontId="5" fillId="0" borderId="48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59" xfId="1" applyFont="1" applyBorder="1" applyAlignment="1">
      <alignment horizontal="center"/>
    </xf>
    <xf numFmtId="0" fontId="9" fillId="0" borderId="60" xfId="1" applyFont="1" applyBorder="1" applyAlignment="1">
      <alignment horizontal="center"/>
    </xf>
    <xf numFmtId="0" fontId="9" fillId="0" borderId="61" xfId="1" applyFont="1" applyBorder="1" applyAlignment="1">
      <alignment horizontal="center"/>
    </xf>
    <xf numFmtId="0" fontId="9" fillId="0" borderId="62" xfId="1" applyFont="1" applyBorder="1" applyAlignment="1">
      <alignment horizontal="center"/>
    </xf>
    <xf numFmtId="0" fontId="9" fillId="0" borderId="42" xfId="1" applyFont="1" applyBorder="1" applyAlignment="1">
      <alignment horizontal="left"/>
    </xf>
    <xf numFmtId="0" fontId="9" fillId="0" borderId="63" xfId="1" applyFont="1" applyBorder="1" applyAlignment="1">
      <alignment horizontal="left"/>
    </xf>
    <xf numFmtId="3" fontId="5" fillId="0" borderId="35" xfId="0" applyNumberFormat="1" applyFont="1" applyFill="1" applyBorder="1" applyAlignment="1">
      <alignment horizontal="right"/>
    </xf>
    <xf numFmtId="3" fontId="5" fillId="0" borderId="51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59" xfId="1" applyFont="1" applyFill="1" applyBorder="1" applyAlignment="1">
      <alignment horizontal="center"/>
    </xf>
    <xf numFmtId="0" fontId="9" fillId="0" borderId="60" xfId="1" applyFont="1" applyFill="1" applyBorder="1" applyAlignment="1">
      <alignment horizontal="center"/>
    </xf>
    <xf numFmtId="49" fontId="9" fillId="0" borderId="61" xfId="1" applyNumberFormat="1" applyFont="1" applyFill="1" applyBorder="1" applyAlignment="1">
      <alignment horizontal="center"/>
    </xf>
    <xf numFmtId="0" fontId="9" fillId="0" borderId="62" xfId="1" applyFont="1" applyFill="1" applyBorder="1" applyAlignment="1">
      <alignment horizontal="center"/>
    </xf>
    <xf numFmtId="0" fontId="9" fillId="2" borderId="42" xfId="1" applyFill="1" applyBorder="1" applyAlignment="1">
      <alignment horizontal="center" shrinkToFit="1"/>
    </xf>
    <xf numFmtId="0" fontId="9" fillId="2" borderId="63" xfId="1" applyFill="1" applyBorder="1" applyAlignment="1">
      <alignment horizontal="center" shrinkToFit="1"/>
    </xf>
    <xf numFmtId="0" fontId="21" fillId="0" borderId="13" xfId="1" applyNumberFormat="1" applyFont="1" applyFill="1" applyBorder="1" applyAlignment="1">
      <alignment horizontal="left"/>
    </xf>
    <xf numFmtId="0" fontId="21" fillId="0" borderId="6" xfId="0" applyFont="1" applyFill="1" applyBorder="1" applyAlignment="1">
      <alignment horizontal="left"/>
    </xf>
    <xf numFmtId="0" fontId="4" fillId="0" borderId="11" xfId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22" fillId="0" borderId="13" xfId="1" applyFont="1" applyFill="1" applyBorder="1" applyAlignment="1">
      <alignment horizontal="left"/>
    </xf>
    <xf numFmtId="0" fontId="0" fillId="0" borderId="6" xfId="0" applyFont="1" applyFill="1" applyBorder="1" applyAlignment="1">
      <alignment horizontal="left"/>
    </xf>
    <xf numFmtId="0" fontId="21" fillId="0" borderId="58" xfId="1" applyNumberFormat="1" applyFont="1" applyFill="1" applyBorder="1" applyAlignment="1">
      <alignment horizontal="left"/>
    </xf>
    <xf numFmtId="0" fontId="21" fillId="0" borderId="50" xfId="0" applyFont="1" applyBorder="1" applyAlignment="1">
      <alignment horizontal="left"/>
    </xf>
    <xf numFmtId="0" fontId="21" fillId="0" borderId="6" xfId="1" applyNumberFormat="1" applyFont="1" applyFill="1" applyBorder="1" applyAlignment="1">
      <alignment horizontal="left"/>
    </xf>
    <xf numFmtId="0" fontId="21" fillId="0" borderId="50" xfId="0" applyFont="1" applyFill="1" applyBorder="1" applyAlignment="1">
      <alignment horizontal="left"/>
    </xf>
    <xf numFmtId="0" fontId="21" fillId="0" borderId="11" xfId="1" applyNumberFormat="1" applyFont="1" applyFill="1" applyBorder="1" applyAlignment="1">
      <alignment horizontal="left"/>
    </xf>
    <xf numFmtId="0" fontId="21" fillId="0" borderId="9" xfId="0" applyFont="1" applyFill="1" applyBorder="1" applyAlignment="1">
      <alignment horizontal="left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I13" sqref="I1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>
        <v>8271911</v>
      </c>
    </row>
    <row r="4" spans="1:57" ht="12.95" customHeight="1" x14ac:dyDescent="0.2">
      <c r="A4" s="7"/>
      <c r="B4" s="8"/>
      <c r="C4" s="163" t="s">
        <v>90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67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215"/>
      <c r="D7" s="216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215" t="s">
        <v>67</v>
      </c>
      <c r="D8" s="216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217" t="s">
        <v>85</v>
      </c>
      <c r="F11" s="218"/>
      <c r="G11" s="219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174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174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175">
        <f>ROUND(PRODUCT(F30,C31/100),0)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174">
        <f>C22</f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175">
        <f>ROUND(PRODUCT(F32,C33/100),0)</f>
        <v>0</v>
      </c>
      <c r="G33" s="27"/>
    </row>
    <row r="34" spans="1:8" s="64" customFormat="1" ht="19.5" customHeight="1" thickBot="1" x14ac:dyDescent="0.3">
      <c r="A34" s="59" t="s">
        <v>42</v>
      </c>
      <c r="B34" s="60"/>
      <c r="C34" s="60"/>
      <c r="D34" s="60"/>
      <c r="E34" s="61"/>
      <c r="F34" s="62">
        <f>ROUND(SUM(F30:F33),0)</f>
        <v>0</v>
      </c>
      <c r="G34" s="63"/>
    </row>
    <row r="36" spans="1:8" x14ac:dyDescent="0.2">
      <c r="A36" s="65" t="s">
        <v>43</v>
      </c>
      <c r="B36" s="65"/>
      <c r="C36" s="65"/>
      <c r="D36" s="65"/>
      <c r="E36" s="65"/>
      <c r="F36" s="65"/>
      <c r="G36" s="65"/>
      <c r="H36" t="s">
        <v>4</v>
      </c>
    </row>
    <row r="37" spans="1:8" ht="14.25" customHeight="1" x14ac:dyDescent="0.2">
      <c r="A37" s="65"/>
      <c r="B37" s="220"/>
      <c r="C37" s="220"/>
      <c r="D37" s="220"/>
      <c r="E37" s="220"/>
      <c r="F37" s="220"/>
      <c r="G37" s="220"/>
      <c r="H37" t="s">
        <v>4</v>
      </c>
    </row>
    <row r="38" spans="1:8" ht="12.75" customHeight="1" x14ac:dyDescent="0.2">
      <c r="A38" s="66"/>
      <c r="B38" s="220"/>
      <c r="C38" s="220"/>
      <c r="D38" s="220"/>
      <c r="E38" s="220"/>
      <c r="F38" s="220"/>
      <c r="G38" s="220"/>
      <c r="H38" t="s">
        <v>4</v>
      </c>
    </row>
    <row r="39" spans="1:8" x14ac:dyDescent="0.2">
      <c r="A39" s="66"/>
      <c r="B39" s="220"/>
      <c r="C39" s="220"/>
      <c r="D39" s="220"/>
      <c r="E39" s="220"/>
      <c r="F39" s="220"/>
      <c r="G39" s="220"/>
      <c r="H39" t="s">
        <v>4</v>
      </c>
    </row>
    <row r="40" spans="1:8" x14ac:dyDescent="0.2">
      <c r="A40" s="66"/>
      <c r="B40" s="220"/>
      <c r="C40" s="220"/>
      <c r="D40" s="220"/>
      <c r="E40" s="220"/>
      <c r="F40" s="220"/>
      <c r="G40" s="220"/>
      <c r="H40" t="s">
        <v>4</v>
      </c>
    </row>
    <row r="41" spans="1:8" x14ac:dyDescent="0.2">
      <c r="A41" s="66"/>
      <c r="B41" s="220"/>
      <c r="C41" s="220"/>
      <c r="D41" s="220"/>
      <c r="E41" s="220"/>
      <c r="F41" s="220"/>
      <c r="G41" s="220"/>
      <c r="H41" t="s">
        <v>4</v>
      </c>
    </row>
    <row r="42" spans="1:8" x14ac:dyDescent="0.2">
      <c r="A42" s="66"/>
      <c r="B42" s="220"/>
      <c r="C42" s="220"/>
      <c r="D42" s="220"/>
      <c r="E42" s="220"/>
      <c r="F42" s="220"/>
      <c r="G42" s="220"/>
      <c r="H42" t="s">
        <v>4</v>
      </c>
    </row>
    <row r="43" spans="1:8" x14ac:dyDescent="0.2">
      <c r="A43" s="66"/>
      <c r="B43" s="220"/>
      <c r="C43" s="220"/>
      <c r="D43" s="220"/>
      <c r="E43" s="220"/>
      <c r="F43" s="220"/>
      <c r="G43" s="220"/>
      <c r="H43" t="s">
        <v>4</v>
      </c>
    </row>
    <row r="44" spans="1:8" x14ac:dyDescent="0.2">
      <c r="A44" s="66"/>
      <c r="B44" s="220"/>
      <c r="C44" s="220"/>
      <c r="D44" s="220"/>
      <c r="E44" s="220"/>
      <c r="F44" s="220"/>
      <c r="G44" s="220"/>
      <c r="H44" t="s">
        <v>4</v>
      </c>
    </row>
    <row r="45" spans="1:8" ht="3" customHeight="1" x14ac:dyDescent="0.2">
      <c r="A45" s="66"/>
      <c r="B45" s="220"/>
      <c r="C45" s="220"/>
      <c r="D45" s="220"/>
      <c r="E45" s="220"/>
      <c r="F45" s="220"/>
      <c r="G45" s="220"/>
      <c r="H45" t="s">
        <v>4</v>
      </c>
    </row>
    <row r="46" spans="1:8" x14ac:dyDescent="0.2">
      <c r="B46" s="214"/>
      <c r="C46" s="214"/>
      <c r="D46" s="214"/>
      <c r="E46" s="214"/>
      <c r="F46" s="214"/>
      <c r="G46" s="214"/>
    </row>
    <row r="47" spans="1:8" x14ac:dyDescent="0.2">
      <c r="B47" s="214"/>
      <c r="C47" s="214"/>
      <c r="D47" s="214"/>
      <c r="E47" s="214"/>
      <c r="F47" s="214"/>
      <c r="G47" s="214"/>
    </row>
    <row r="48" spans="1:8" x14ac:dyDescent="0.2">
      <c r="B48" s="214"/>
      <c r="C48" s="214"/>
      <c r="D48" s="214"/>
      <c r="E48" s="214"/>
      <c r="F48" s="214"/>
      <c r="G48" s="214"/>
    </row>
    <row r="49" spans="2:7" x14ac:dyDescent="0.2">
      <c r="B49" s="214"/>
      <c r="C49" s="214"/>
      <c r="D49" s="214"/>
      <c r="E49" s="214"/>
      <c r="F49" s="214"/>
      <c r="G49" s="214"/>
    </row>
    <row r="50" spans="2:7" x14ac:dyDescent="0.2">
      <c r="B50" s="214"/>
      <c r="C50" s="214"/>
      <c r="D50" s="214"/>
      <c r="E50" s="214"/>
      <c r="F50" s="214"/>
      <c r="G50" s="214"/>
    </row>
    <row r="51" spans="2:7" x14ac:dyDescent="0.2">
      <c r="B51" s="214"/>
      <c r="C51" s="214"/>
      <c r="D51" s="214"/>
      <c r="E51" s="214"/>
      <c r="F51" s="214"/>
      <c r="G51" s="214"/>
    </row>
    <row r="52" spans="2:7" x14ac:dyDescent="0.2">
      <c r="B52" s="214"/>
      <c r="C52" s="214"/>
      <c r="D52" s="214"/>
      <c r="E52" s="214"/>
      <c r="F52" s="214"/>
      <c r="G52" s="214"/>
    </row>
    <row r="53" spans="2:7" x14ac:dyDescent="0.2">
      <c r="B53" s="214"/>
      <c r="C53" s="214"/>
      <c r="D53" s="214"/>
      <c r="E53" s="214"/>
      <c r="F53" s="214"/>
      <c r="G53" s="214"/>
    </row>
    <row r="54" spans="2:7" x14ac:dyDescent="0.2">
      <c r="B54" s="214"/>
      <c r="C54" s="214"/>
      <c r="D54" s="214"/>
      <c r="E54" s="214"/>
      <c r="F54" s="214"/>
      <c r="G54" s="214"/>
    </row>
    <row r="55" spans="2:7" x14ac:dyDescent="0.2">
      <c r="B55" s="214"/>
      <c r="C55" s="214"/>
      <c r="D55" s="214"/>
      <c r="E55" s="214"/>
      <c r="F55" s="214"/>
      <c r="G55" s="214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8"/>
  <sheetViews>
    <sheetView tabSelected="1" workbookViewId="0">
      <selection activeCell="I12" sqref="I1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21" t="s">
        <v>5</v>
      </c>
      <c r="B1" s="222"/>
      <c r="C1" s="67" t="str">
        <f>CONCATENATE(cislostavby," ",nazevstavby)</f>
        <v xml:space="preserve"> Sběrný dvůr odpadu - Jedovnice, Stavba</v>
      </c>
      <c r="D1" s="68"/>
      <c r="E1" s="69"/>
      <c r="F1" s="68"/>
      <c r="G1" s="70"/>
      <c r="H1" s="71"/>
      <c r="I1" s="72"/>
    </row>
    <row r="2" spans="1:57" ht="13.5" thickBot="1" x14ac:dyDescent="0.25">
      <c r="A2" s="223" t="s">
        <v>1</v>
      </c>
      <c r="B2" s="224"/>
      <c r="C2" s="73" t="str">
        <f>CONCATENATE(cisloobjektu," ",nazevobjektu)</f>
        <v xml:space="preserve"> So-07 - napojení na vodovod</v>
      </c>
      <c r="D2" s="74"/>
      <c r="E2" s="75"/>
      <c r="F2" s="74"/>
      <c r="G2" s="225"/>
      <c r="H2" s="225"/>
      <c r="I2" s="226"/>
    </row>
    <row r="3" spans="1:57" ht="13.5" thickTop="1" x14ac:dyDescent="0.2">
      <c r="F3" s="11"/>
    </row>
    <row r="4" spans="1:57" ht="19.5" customHeight="1" x14ac:dyDescent="0.25">
      <c r="A4" s="76" t="s">
        <v>44</v>
      </c>
      <c r="B4" s="1"/>
      <c r="C4" s="1"/>
      <c r="D4" s="1"/>
      <c r="E4" s="77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78"/>
      <c r="B6" s="79" t="s">
        <v>45</v>
      </c>
      <c r="C6" s="79"/>
      <c r="D6" s="80"/>
      <c r="E6" s="81" t="s">
        <v>46</v>
      </c>
      <c r="F6" s="82" t="s">
        <v>47</v>
      </c>
      <c r="G6" s="82" t="s">
        <v>48</v>
      </c>
      <c r="H6" s="82" t="s">
        <v>49</v>
      </c>
      <c r="I6" s="83" t="s">
        <v>27</v>
      </c>
    </row>
    <row r="7" spans="1:57" s="11" customFormat="1" x14ac:dyDescent="0.2">
      <c r="A7" s="159" t="s">
        <v>132</v>
      </c>
      <c r="B7" s="84" t="str">
        <f>'Soupis prací'!C7</f>
        <v>Zemní práce</v>
      </c>
      <c r="C7" s="85"/>
      <c r="D7" s="86"/>
      <c r="E7" s="160">
        <f>'Soupis prací'!BA10</f>
        <v>0</v>
      </c>
      <c r="F7" s="161">
        <f>'Soupis prací'!BB10</f>
        <v>0</v>
      </c>
      <c r="G7" s="161">
        <f>'Soupis prací'!BC10</f>
        <v>0</v>
      </c>
      <c r="H7" s="161">
        <f>'Soupis prací'!BD10</f>
        <v>0</v>
      </c>
      <c r="I7" s="162">
        <f>'Soupis prací'!BE10</f>
        <v>0</v>
      </c>
    </row>
    <row r="8" spans="1:57" s="11" customFormat="1" x14ac:dyDescent="0.2">
      <c r="A8" s="159" t="str">
        <f>'Soupis prací'!B11</f>
        <v>2</v>
      </c>
      <c r="B8" s="84" t="str">
        <f>'Soupis prací'!C11</f>
        <v>Základy,zvláštní zakládání</v>
      </c>
      <c r="C8" s="85"/>
      <c r="D8" s="86"/>
      <c r="E8" s="160">
        <f>'Soupis prací'!BA14</f>
        <v>0</v>
      </c>
      <c r="F8" s="161">
        <f>'Soupis prací'!BB14</f>
        <v>0</v>
      </c>
      <c r="G8" s="161">
        <f>'Soupis prací'!BC14</f>
        <v>0</v>
      </c>
      <c r="H8" s="161">
        <f>'Soupis prací'!BD14</f>
        <v>0</v>
      </c>
      <c r="I8" s="162">
        <f>'Soupis prací'!BE14</f>
        <v>0</v>
      </c>
    </row>
    <row r="9" spans="1:57" s="11" customFormat="1" x14ac:dyDescent="0.2">
      <c r="A9" s="159" t="str">
        <f>'Soupis prací'!B15</f>
        <v>4</v>
      </c>
      <c r="B9" s="84" t="str">
        <f>'Soupis prací'!C15</f>
        <v>Vodorovné konstrukce</v>
      </c>
      <c r="C9" s="85"/>
      <c r="D9" s="86"/>
      <c r="E9" s="160">
        <f>'Soupis prací'!BA17</f>
        <v>0</v>
      </c>
      <c r="F9" s="161">
        <f>'Soupis prací'!BB17</f>
        <v>0</v>
      </c>
      <c r="G9" s="161">
        <f>'Soupis prací'!BC17</f>
        <v>0</v>
      </c>
      <c r="H9" s="161">
        <f>'Soupis prací'!BD17</f>
        <v>0</v>
      </c>
      <c r="I9" s="162">
        <f>'Soupis prací'!BE17</f>
        <v>0</v>
      </c>
    </row>
    <row r="10" spans="1:57" s="11" customFormat="1" ht="13.5" thickBot="1" x14ac:dyDescent="0.25">
      <c r="A10" s="159" t="str">
        <f>'Soupis prací'!B18</f>
        <v>8</v>
      </c>
      <c r="B10" s="84" t="str">
        <f>'Soupis prací'!C18</f>
        <v>Trubní vedení</v>
      </c>
      <c r="C10" s="85"/>
      <c r="D10" s="86"/>
      <c r="E10" s="160">
        <f>'Soupis prací'!BA34</f>
        <v>0</v>
      </c>
      <c r="F10" s="161">
        <f>'Soupis prací'!BB34</f>
        <v>0</v>
      </c>
      <c r="G10" s="161">
        <f>'Soupis prací'!BC34</f>
        <v>0</v>
      </c>
      <c r="H10" s="161">
        <f>'Soupis prací'!BD34</f>
        <v>0</v>
      </c>
      <c r="I10" s="162">
        <f>'Soupis prací'!BE34</f>
        <v>0</v>
      </c>
    </row>
    <row r="11" spans="1:57" s="92" customFormat="1" ht="13.5" thickBot="1" x14ac:dyDescent="0.25">
      <c r="A11" s="87"/>
      <c r="B11" s="79" t="s">
        <v>50</v>
      </c>
      <c r="C11" s="79"/>
      <c r="D11" s="88"/>
      <c r="E11" s="89">
        <f>SUM(E7:E10)</f>
        <v>0</v>
      </c>
      <c r="F11" s="90">
        <f>SUM(F7:F10)</f>
        <v>0</v>
      </c>
      <c r="G11" s="90">
        <f>SUM(G7:G10)</f>
        <v>0</v>
      </c>
      <c r="H11" s="90">
        <f>SUM(H7:H10)</f>
        <v>0</v>
      </c>
      <c r="I11" s="91">
        <f>SUM(I7:I10)</f>
        <v>0</v>
      </c>
    </row>
    <row r="12" spans="1:57" x14ac:dyDescent="0.2">
      <c r="A12" s="85"/>
      <c r="B12" s="85"/>
      <c r="C12" s="85"/>
      <c r="D12" s="85"/>
      <c r="E12" s="85"/>
      <c r="F12" s="85"/>
      <c r="G12" s="85"/>
      <c r="H12" s="85"/>
      <c r="I12" s="85"/>
    </row>
    <row r="13" spans="1:57" ht="19.5" customHeight="1" x14ac:dyDescent="0.25">
      <c r="A13" s="93" t="s">
        <v>51</v>
      </c>
      <c r="B13" s="93"/>
      <c r="C13" s="93"/>
      <c r="D13" s="93"/>
      <c r="E13" s="93"/>
      <c r="F13" s="93"/>
      <c r="G13" s="94"/>
      <c r="H13" s="93"/>
      <c r="I13" s="93"/>
      <c r="BA13" s="30"/>
      <c r="BB13" s="30"/>
      <c r="BC13" s="30"/>
      <c r="BD13" s="30"/>
      <c r="BE13" s="30"/>
    </row>
    <row r="14" spans="1:57" ht="13.5" thickBot="1" x14ac:dyDescent="0.25">
      <c r="A14" s="95"/>
      <c r="B14" s="95"/>
      <c r="C14" s="95"/>
      <c r="D14" s="95"/>
      <c r="E14" s="95"/>
      <c r="F14" s="95"/>
      <c r="G14" s="95"/>
      <c r="H14" s="95"/>
      <c r="I14" s="95"/>
    </row>
    <row r="15" spans="1:57" x14ac:dyDescent="0.2">
      <c r="A15" s="96" t="s">
        <v>52</v>
      </c>
      <c r="B15" s="97"/>
      <c r="C15" s="97"/>
      <c r="D15" s="98"/>
      <c r="E15" s="99" t="s">
        <v>53</v>
      </c>
      <c r="F15" s="100" t="s">
        <v>54</v>
      </c>
      <c r="G15" s="101" t="s">
        <v>55</v>
      </c>
      <c r="H15" s="102"/>
      <c r="I15" s="103" t="s">
        <v>53</v>
      </c>
    </row>
    <row r="16" spans="1:57" x14ac:dyDescent="0.2">
      <c r="A16" s="104"/>
      <c r="B16" s="105" t="s">
        <v>88</v>
      </c>
      <c r="C16" s="105"/>
      <c r="D16" s="106"/>
      <c r="E16" s="107"/>
      <c r="F16" s="108"/>
      <c r="G16" s="109">
        <f>CHOOSE(BA16+1,HSV+PSV,HSV+PSV+Mont,HSV+PSV+Dodavka+Mont,HSV,PSV,Mont,Dodavka,Mont+Dodavka,0)</f>
        <v>0</v>
      </c>
      <c r="H16" s="110"/>
      <c r="I16" s="111">
        <f>VRNproc*VRNzakl</f>
        <v>0</v>
      </c>
      <c r="BA16">
        <v>8</v>
      </c>
    </row>
    <row r="17" spans="1:9" ht="13.5" thickBot="1" x14ac:dyDescent="0.25">
      <c r="A17" s="112"/>
      <c r="B17" s="113" t="s">
        <v>56</v>
      </c>
      <c r="C17" s="114"/>
      <c r="D17" s="115"/>
      <c r="E17" s="116"/>
      <c r="F17" s="117"/>
      <c r="G17" s="117"/>
      <c r="H17" s="227">
        <f>SUM(I16:I16)</f>
        <v>0</v>
      </c>
      <c r="I17" s="228"/>
    </row>
    <row r="18" spans="1:9" x14ac:dyDescent="0.2">
      <c r="A18" s="95"/>
      <c r="B18" s="95"/>
      <c r="C18" s="95"/>
      <c r="D18" s="95"/>
      <c r="E18" s="95"/>
      <c r="F18" s="95"/>
      <c r="G18" s="95"/>
      <c r="H18" s="95"/>
      <c r="I18" s="95"/>
    </row>
    <row r="19" spans="1:9" x14ac:dyDescent="0.2">
      <c r="B19" s="92"/>
      <c r="F19" s="118"/>
      <c r="G19" s="119"/>
      <c r="H19" s="119"/>
      <c r="I19" s="120"/>
    </row>
    <row r="20" spans="1:9" x14ac:dyDescent="0.2">
      <c r="F20" s="118"/>
      <c r="G20" s="119"/>
      <c r="H20" s="119"/>
      <c r="I20" s="120"/>
    </row>
    <row r="21" spans="1:9" x14ac:dyDescent="0.2">
      <c r="F21" s="118"/>
      <c r="G21" s="119"/>
      <c r="H21" s="119"/>
      <c r="I21" s="120"/>
    </row>
    <row r="22" spans="1:9" x14ac:dyDescent="0.2">
      <c r="F22" s="118"/>
      <c r="G22" s="119"/>
      <c r="H22" s="119"/>
      <c r="I22" s="120"/>
    </row>
    <row r="23" spans="1:9" x14ac:dyDescent="0.2">
      <c r="F23" s="118"/>
      <c r="G23" s="119"/>
      <c r="H23" s="119"/>
      <c r="I23" s="120"/>
    </row>
    <row r="24" spans="1:9" x14ac:dyDescent="0.2">
      <c r="F24" s="118"/>
      <c r="G24" s="119"/>
      <c r="H24" s="119"/>
      <c r="I24" s="120"/>
    </row>
    <row r="25" spans="1:9" x14ac:dyDescent="0.2">
      <c r="F25" s="118"/>
      <c r="G25" s="119"/>
      <c r="H25" s="119"/>
      <c r="I25" s="120"/>
    </row>
    <row r="26" spans="1:9" x14ac:dyDescent="0.2">
      <c r="F26" s="118"/>
      <c r="G26" s="119"/>
      <c r="H26" s="119"/>
      <c r="I26" s="120"/>
    </row>
    <row r="27" spans="1:9" x14ac:dyDescent="0.2">
      <c r="F27" s="118"/>
      <c r="G27" s="119"/>
      <c r="H27" s="119"/>
      <c r="I27" s="120"/>
    </row>
    <row r="28" spans="1:9" x14ac:dyDescent="0.2">
      <c r="F28" s="118"/>
      <c r="G28" s="119"/>
      <c r="H28" s="119"/>
      <c r="I28" s="120"/>
    </row>
    <row r="29" spans="1:9" x14ac:dyDescent="0.2">
      <c r="F29" s="118"/>
      <c r="G29" s="119"/>
      <c r="H29" s="119"/>
      <c r="I29" s="120"/>
    </row>
    <row r="30" spans="1:9" x14ac:dyDescent="0.2">
      <c r="F30" s="118"/>
      <c r="G30" s="119"/>
      <c r="H30" s="119"/>
      <c r="I30" s="120"/>
    </row>
    <row r="31" spans="1:9" x14ac:dyDescent="0.2">
      <c r="F31" s="118"/>
      <c r="G31" s="119"/>
      <c r="H31" s="119"/>
      <c r="I31" s="120"/>
    </row>
    <row r="32" spans="1:9" x14ac:dyDescent="0.2">
      <c r="F32" s="118"/>
      <c r="G32" s="119"/>
      <c r="H32" s="119"/>
      <c r="I32" s="120"/>
    </row>
    <row r="33" spans="6:9" x14ac:dyDescent="0.2">
      <c r="F33" s="118"/>
      <c r="G33" s="119"/>
      <c r="H33" s="119"/>
      <c r="I33" s="120"/>
    </row>
    <row r="34" spans="6:9" x14ac:dyDescent="0.2">
      <c r="F34" s="118"/>
      <c r="G34" s="119"/>
      <c r="H34" s="119"/>
      <c r="I34" s="120"/>
    </row>
    <row r="35" spans="6:9" x14ac:dyDescent="0.2">
      <c r="F35" s="118"/>
      <c r="G35" s="119"/>
      <c r="H35" s="119"/>
      <c r="I35" s="120"/>
    </row>
    <row r="36" spans="6:9" x14ac:dyDescent="0.2">
      <c r="F36" s="118"/>
      <c r="G36" s="119"/>
      <c r="H36" s="119"/>
      <c r="I36" s="120"/>
    </row>
    <row r="37" spans="6:9" x14ac:dyDescent="0.2">
      <c r="F37" s="118"/>
      <c r="G37" s="119"/>
      <c r="H37" s="119"/>
      <c r="I37" s="120"/>
    </row>
    <row r="38" spans="6:9" x14ac:dyDescent="0.2">
      <c r="F38" s="118"/>
      <c r="G38" s="119"/>
      <c r="H38" s="119"/>
      <c r="I38" s="120"/>
    </row>
    <row r="39" spans="6:9" x14ac:dyDescent="0.2">
      <c r="F39" s="118"/>
      <c r="G39" s="119"/>
      <c r="H39" s="119"/>
      <c r="I39" s="120"/>
    </row>
    <row r="40" spans="6:9" x14ac:dyDescent="0.2">
      <c r="F40" s="118"/>
      <c r="G40" s="119"/>
      <c r="H40" s="119"/>
      <c r="I40" s="120"/>
    </row>
    <row r="41" spans="6:9" x14ac:dyDescent="0.2">
      <c r="F41" s="118"/>
      <c r="G41" s="119"/>
      <c r="H41" s="119"/>
      <c r="I41" s="120"/>
    </row>
    <row r="42" spans="6:9" x14ac:dyDescent="0.2">
      <c r="F42" s="118"/>
      <c r="G42" s="119"/>
      <c r="H42" s="119"/>
      <c r="I42" s="120"/>
    </row>
    <row r="43" spans="6:9" x14ac:dyDescent="0.2">
      <c r="F43" s="118"/>
      <c r="G43" s="119"/>
      <c r="H43" s="119"/>
      <c r="I43" s="120"/>
    </row>
    <row r="44" spans="6:9" x14ac:dyDescent="0.2">
      <c r="F44" s="118"/>
      <c r="G44" s="119"/>
      <c r="H44" s="119"/>
      <c r="I44" s="120"/>
    </row>
    <row r="45" spans="6:9" x14ac:dyDescent="0.2">
      <c r="F45" s="118"/>
      <c r="G45" s="119"/>
      <c r="H45" s="119"/>
      <c r="I45" s="120"/>
    </row>
    <row r="46" spans="6:9" x14ac:dyDescent="0.2">
      <c r="F46" s="118"/>
      <c r="G46" s="119"/>
      <c r="H46" s="119"/>
      <c r="I46" s="120"/>
    </row>
    <row r="47" spans="6:9" x14ac:dyDescent="0.2">
      <c r="F47" s="118"/>
      <c r="G47" s="119"/>
      <c r="H47" s="119"/>
      <c r="I47" s="120"/>
    </row>
    <row r="48" spans="6:9" x14ac:dyDescent="0.2">
      <c r="F48" s="118"/>
      <c r="G48" s="119"/>
      <c r="H48" s="119"/>
      <c r="I48" s="120"/>
    </row>
    <row r="49" spans="6:9" x14ac:dyDescent="0.2">
      <c r="F49" s="118"/>
      <c r="G49" s="119"/>
      <c r="H49" s="119"/>
      <c r="I49" s="120"/>
    </row>
    <row r="50" spans="6:9" x14ac:dyDescent="0.2">
      <c r="F50" s="118"/>
      <c r="G50" s="119"/>
      <c r="H50" s="119"/>
      <c r="I50" s="120"/>
    </row>
    <row r="51" spans="6:9" x14ac:dyDescent="0.2">
      <c r="F51" s="118"/>
      <c r="G51" s="119"/>
      <c r="H51" s="119"/>
      <c r="I51" s="120"/>
    </row>
    <row r="52" spans="6:9" x14ac:dyDescent="0.2">
      <c r="F52" s="118"/>
      <c r="G52" s="119"/>
      <c r="H52" s="119"/>
      <c r="I52" s="120"/>
    </row>
    <row r="53" spans="6:9" x14ac:dyDescent="0.2">
      <c r="F53" s="118"/>
      <c r="G53" s="119"/>
      <c r="H53" s="119"/>
      <c r="I53" s="120"/>
    </row>
    <row r="54" spans="6:9" x14ac:dyDescent="0.2">
      <c r="F54" s="118"/>
      <c r="G54" s="119"/>
      <c r="H54" s="119"/>
      <c r="I54" s="120"/>
    </row>
    <row r="55" spans="6:9" x14ac:dyDescent="0.2">
      <c r="F55" s="118"/>
      <c r="G55" s="119"/>
      <c r="H55" s="119"/>
      <c r="I55" s="120"/>
    </row>
    <row r="56" spans="6:9" x14ac:dyDescent="0.2">
      <c r="F56" s="118"/>
      <c r="G56" s="119"/>
      <c r="H56" s="119"/>
      <c r="I56" s="120"/>
    </row>
    <row r="57" spans="6:9" x14ac:dyDescent="0.2">
      <c r="F57" s="118"/>
      <c r="G57" s="119"/>
      <c r="H57" s="119"/>
      <c r="I57" s="120"/>
    </row>
    <row r="58" spans="6:9" x14ac:dyDescent="0.2">
      <c r="F58" s="118"/>
      <c r="G58" s="119"/>
      <c r="H58" s="119"/>
      <c r="I58" s="120"/>
    </row>
    <row r="59" spans="6:9" x14ac:dyDescent="0.2">
      <c r="F59" s="118"/>
      <c r="G59" s="119"/>
      <c r="H59" s="119"/>
      <c r="I59" s="120"/>
    </row>
    <row r="60" spans="6:9" x14ac:dyDescent="0.2">
      <c r="F60" s="118"/>
      <c r="G60" s="119"/>
      <c r="H60" s="119"/>
      <c r="I60" s="120"/>
    </row>
    <row r="61" spans="6:9" x14ac:dyDescent="0.2">
      <c r="F61" s="118"/>
      <c r="G61" s="119"/>
      <c r="H61" s="119"/>
      <c r="I61" s="120"/>
    </row>
    <row r="62" spans="6:9" x14ac:dyDescent="0.2">
      <c r="F62" s="118"/>
      <c r="G62" s="119"/>
      <c r="H62" s="119"/>
      <c r="I62" s="120"/>
    </row>
    <row r="63" spans="6:9" x14ac:dyDescent="0.2">
      <c r="F63" s="118"/>
      <c r="G63" s="119"/>
      <c r="H63" s="119"/>
      <c r="I63" s="120"/>
    </row>
    <row r="64" spans="6:9" x14ac:dyDescent="0.2">
      <c r="F64" s="118"/>
      <c r="G64" s="119"/>
      <c r="H64" s="119"/>
      <c r="I64" s="120"/>
    </row>
    <row r="65" spans="6:9" x14ac:dyDescent="0.2">
      <c r="F65" s="118"/>
      <c r="G65" s="119"/>
      <c r="H65" s="119"/>
      <c r="I65" s="120"/>
    </row>
    <row r="66" spans="6:9" x14ac:dyDescent="0.2">
      <c r="F66" s="118"/>
      <c r="G66" s="119"/>
      <c r="H66" s="119"/>
      <c r="I66" s="120"/>
    </row>
    <row r="67" spans="6:9" x14ac:dyDescent="0.2">
      <c r="F67" s="118"/>
      <c r="G67" s="119"/>
      <c r="H67" s="119"/>
      <c r="I67" s="120"/>
    </row>
    <row r="68" spans="6:9" x14ac:dyDescent="0.2">
      <c r="F68" s="118"/>
      <c r="G68" s="119"/>
      <c r="H68" s="119"/>
      <c r="I68" s="120"/>
    </row>
  </sheetData>
  <mergeCells count="4">
    <mergeCell ref="A1:B1"/>
    <mergeCell ref="A2:B2"/>
    <mergeCell ref="G2:I2"/>
    <mergeCell ref="H17:I17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07"/>
  <sheetViews>
    <sheetView showGridLines="0" showZeros="0" zoomScaleNormal="100" workbookViewId="0">
      <selection activeCell="A8" sqref="A8:XFD34"/>
    </sheetView>
  </sheetViews>
  <sheetFormatPr defaultRowHeight="12.75" x14ac:dyDescent="0.2"/>
  <cols>
    <col min="1" max="1" width="3.85546875" style="121" customWidth="1"/>
    <col min="2" max="2" width="12" style="121" customWidth="1"/>
    <col min="3" max="3" width="40.42578125" style="121" customWidth="1"/>
    <col min="4" max="4" width="5.5703125" style="121" customWidth="1"/>
    <col min="5" max="5" width="8.5703125" style="153" customWidth="1"/>
    <col min="6" max="6" width="9.85546875" style="121" customWidth="1"/>
    <col min="7" max="7" width="13.85546875" style="121" customWidth="1"/>
    <col min="8" max="16384" width="9.140625" style="121"/>
  </cols>
  <sheetData>
    <row r="1" spans="1:104" ht="15.75" x14ac:dyDescent="0.25">
      <c r="A1" s="229" t="s">
        <v>57</v>
      </c>
      <c r="B1" s="229"/>
      <c r="C1" s="229"/>
      <c r="D1" s="229"/>
      <c r="E1" s="229"/>
      <c r="F1" s="229"/>
      <c r="G1" s="229"/>
    </row>
    <row r="2" spans="1:104" ht="13.5" thickBot="1" x14ac:dyDescent="0.25">
      <c r="A2" s="122"/>
      <c r="B2" s="123"/>
      <c r="C2" s="124"/>
      <c r="D2" s="124"/>
      <c r="E2" s="125"/>
      <c r="F2" s="124"/>
      <c r="G2" s="124"/>
    </row>
    <row r="3" spans="1:104" ht="13.5" thickTop="1" x14ac:dyDescent="0.2">
      <c r="A3" s="230" t="s">
        <v>5</v>
      </c>
      <c r="B3" s="231"/>
      <c r="C3" s="164" t="str">
        <f>CONCATENATE(cislostavby," ",nazevstavby)</f>
        <v xml:space="preserve"> Sběrný dvůr odpadu - Jedovnice, Stavba</v>
      </c>
      <c r="D3" s="165"/>
      <c r="E3" s="166"/>
      <c r="F3" s="167">
        <f>Rekapitulace!H1</f>
        <v>0</v>
      </c>
      <c r="G3" s="168"/>
    </row>
    <row r="4" spans="1:104" ht="15.75" thickBot="1" x14ac:dyDescent="0.25">
      <c r="A4" s="232" t="s">
        <v>1</v>
      </c>
      <c r="B4" s="233"/>
      <c r="C4" s="169" t="str">
        <f>CONCATENATE(cisloobjektu," ",nazevobjektu)</f>
        <v xml:space="preserve"> So-07 - napojení na vodovod</v>
      </c>
      <c r="D4" s="170"/>
      <c r="E4" s="234"/>
      <c r="F4" s="234"/>
      <c r="G4" s="235"/>
    </row>
    <row r="5" spans="1:104" ht="13.5" thickTop="1" x14ac:dyDescent="0.2">
      <c r="A5" s="126"/>
      <c r="B5" s="127"/>
      <c r="C5" s="127"/>
      <c r="D5" s="122"/>
      <c r="E5" s="128"/>
      <c r="F5" s="122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97" t="s">
        <v>63</v>
      </c>
      <c r="G6" s="194" t="s">
        <v>64</v>
      </c>
    </row>
    <row r="7" spans="1:104" x14ac:dyDescent="0.2">
      <c r="A7" s="133" t="s">
        <v>65</v>
      </c>
      <c r="B7" s="182" t="s">
        <v>103</v>
      </c>
      <c r="C7" s="183" t="s">
        <v>104</v>
      </c>
      <c r="D7" s="194"/>
      <c r="E7" s="181"/>
      <c r="F7" s="195"/>
      <c r="G7" s="186"/>
      <c r="H7" s="187"/>
    </row>
    <row r="8" spans="1:104" s="122" customFormat="1" x14ac:dyDescent="0.2">
      <c r="A8" s="171">
        <v>1</v>
      </c>
      <c r="B8" s="172" t="s">
        <v>105</v>
      </c>
      <c r="C8" s="173" t="s">
        <v>106</v>
      </c>
      <c r="D8" s="142" t="s">
        <v>70</v>
      </c>
      <c r="E8" s="176">
        <v>19.95</v>
      </c>
      <c r="F8" s="200"/>
      <c r="G8" s="198">
        <f>E8*F8</f>
        <v>0</v>
      </c>
      <c r="H8" s="202"/>
    </row>
    <row r="9" spans="1:104" s="122" customFormat="1" x14ac:dyDescent="0.2">
      <c r="A9" s="171">
        <v>2</v>
      </c>
      <c r="B9" s="172" t="s">
        <v>107</v>
      </c>
      <c r="C9" s="173" t="s">
        <v>108</v>
      </c>
      <c r="D9" s="142" t="s">
        <v>109</v>
      </c>
      <c r="E9" s="176">
        <v>133</v>
      </c>
      <c r="F9" s="200"/>
      <c r="G9" s="198">
        <f>E9*F9</f>
        <v>0</v>
      </c>
      <c r="H9" s="202"/>
    </row>
    <row r="10" spans="1:104" s="122" customFormat="1" x14ac:dyDescent="0.2">
      <c r="A10" s="171"/>
      <c r="B10" s="146" t="s">
        <v>66</v>
      </c>
      <c r="C10" s="147" t="str">
        <f>CONCATENATE(B7," ",C7)</f>
        <v>1 Zemní práce</v>
      </c>
      <c r="D10" s="203"/>
      <c r="E10" s="176"/>
      <c r="F10" s="196"/>
      <c r="G10" s="199">
        <f>SUM(G8:G9)</f>
        <v>0</v>
      </c>
      <c r="H10" s="202"/>
    </row>
    <row r="11" spans="1:104" s="122" customFormat="1" x14ac:dyDescent="0.2">
      <c r="A11" s="133" t="s">
        <v>65</v>
      </c>
      <c r="B11" s="134" t="s">
        <v>68</v>
      </c>
      <c r="C11" s="135" t="s">
        <v>69</v>
      </c>
      <c r="D11" s="136"/>
      <c r="E11" s="179"/>
      <c r="F11" s="137"/>
      <c r="G11" s="138"/>
      <c r="H11" s="204"/>
      <c r="I11" s="204"/>
      <c r="O11" s="205">
        <v>1</v>
      </c>
    </row>
    <row r="12" spans="1:104" s="122" customFormat="1" x14ac:dyDescent="0.2">
      <c r="A12" s="171">
        <v>4</v>
      </c>
      <c r="B12" s="172" t="s">
        <v>127</v>
      </c>
      <c r="C12" s="173" t="s">
        <v>126</v>
      </c>
      <c r="D12" s="142" t="s">
        <v>70</v>
      </c>
      <c r="E12" s="176">
        <v>0.23</v>
      </c>
      <c r="F12" s="143"/>
      <c r="G12" s="144">
        <f>E12*F12</f>
        <v>0</v>
      </c>
      <c r="O12" s="205">
        <v>2</v>
      </c>
      <c r="AA12" s="122">
        <v>12</v>
      </c>
      <c r="AB12" s="122">
        <v>0</v>
      </c>
      <c r="AC12" s="122">
        <v>1</v>
      </c>
      <c r="AZ12" s="122">
        <v>1</v>
      </c>
      <c r="BA12" s="122">
        <f>IF(AZ12=1,G12,0)</f>
        <v>0</v>
      </c>
      <c r="BB12" s="122">
        <f>IF(AZ12=2,G12,0)</f>
        <v>0</v>
      </c>
      <c r="BC12" s="122">
        <f>IF(AZ12=3,G12,0)</f>
        <v>0</v>
      </c>
      <c r="BD12" s="122">
        <f>IF(AZ12=4,G12,0)</f>
        <v>0</v>
      </c>
      <c r="BE12" s="122">
        <f>IF(AZ12=5,G12,0)</f>
        <v>0</v>
      </c>
      <c r="CZ12" s="122">
        <v>2.4169299999999998</v>
      </c>
    </row>
    <row r="13" spans="1:104" s="122" customFormat="1" x14ac:dyDescent="0.2">
      <c r="A13" s="140">
        <v>5</v>
      </c>
      <c r="B13" s="141" t="s">
        <v>131</v>
      </c>
      <c r="C13" s="173" t="s">
        <v>130</v>
      </c>
      <c r="D13" s="142" t="s">
        <v>71</v>
      </c>
      <c r="E13" s="176">
        <v>0.01</v>
      </c>
      <c r="F13" s="143"/>
      <c r="G13" s="144">
        <f>E13*F13</f>
        <v>0</v>
      </c>
      <c r="O13" s="205">
        <v>2</v>
      </c>
      <c r="AA13" s="122">
        <v>12</v>
      </c>
      <c r="AB13" s="122">
        <v>0</v>
      </c>
      <c r="AC13" s="122">
        <v>2</v>
      </c>
      <c r="AZ13" s="122">
        <v>1</v>
      </c>
      <c r="BA13" s="122">
        <f>IF(AZ13=1,G13,0)</f>
        <v>0</v>
      </c>
      <c r="BB13" s="122">
        <f>IF(AZ13=2,G13,0)</f>
        <v>0</v>
      </c>
      <c r="BC13" s="122">
        <f>IF(AZ13=3,G13,0)</f>
        <v>0</v>
      </c>
      <c r="BD13" s="122">
        <f>IF(AZ13=4,G13,0)</f>
        <v>0</v>
      </c>
      <c r="BE13" s="122">
        <f>IF(AZ13=5,G13,0)</f>
        <v>0</v>
      </c>
      <c r="CZ13" s="122">
        <v>1.0390900000000001</v>
      </c>
    </row>
    <row r="14" spans="1:104" s="122" customFormat="1" x14ac:dyDescent="0.2">
      <c r="A14" s="145"/>
      <c r="B14" s="146" t="s">
        <v>66</v>
      </c>
      <c r="C14" s="147" t="str">
        <f>CONCATENATE(B11," ",C11)</f>
        <v>2 Základy,zvláštní zakládání</v>
      </c>
      <c r="D14" s="145"/>
      <c r="E14" s="177"/>
      <c r="F14" s="148"/>
      <c r="G14" s="149">
        <f>SUM(G11:G13)</f>
        <v>0</v>
      </c>
      <c r="O14" s="205">
        <v>4</v>
      </c>
      <c r="BA14" s="206">
        <f>SUM(BA11:BA13)</f>
        <v>0</v>
      </c>
      <c r="BB14" s="206">
        <f>SUM(BB11:BB13)</f>
        <v>0</v>
      </c>
      <c r="BC14" s="206">
        <f>SUM(BC11:BC13)</f>
        <v>0</v>
      </c>
      <c r="BD14" s="206">
        <f>SUM(BD11:BD13)</f>
        <v>0</v>
      </c>
      <c r="BE14" s="206">
        <f>SUM(BE11:BE13)</f>
        <v>0</v>
      </c>
    </row>
    <row r="15" spans="1:104" s="122" customFormat="1" x14ac:dyDescent="0.2">
      <c r="A15" s="133" t="s">
        <v>65</v>
      </c>
      <c r="B15" s="134" t="s">
        <v>72</v>
      </c>
      <c r="C15" s="135" t="s">
        <v>73</v>
      </c>
      <c r="D15" s="136"/>
      <c r="E15" s="178"/>
      <c r="F15" s="137"/>
      <c r="G15" s="138"/>
      <c r="H15" s="204"/>
      <c r="I15" s="204"/>
      <c r="O15" s="205">
        <v>1</v>
      </c>
    </row>
    <row r="16" spans="1:104" s="122" customFormat="1" x14ac:dyDescent="0.2">
      <c r="A16" s="140">
        <v>6</v>
      </c>
      <c r="B16" s="141" t="s">
        <v>74</v>
      </c>
      <c r="C16" s="173" t="s">
        <v>96</v>
      </c>
      <c r="D16" s="142" t="s">
        <v>70</v>
      </c>
      <c r="E16" s="176">
        <v>0.32</v>
      </c>
      <c r="F16" s="143"/>
      <c r="G16" s="144">
        <f>E16*F16</f>
        <v>0</v>
      </c>
      <c r="O16" s="205">
        <v>2</v>
      </c>
      <c r="AA16" s="122">
        <v>12</v>
      </c>
      <c r="AB16" s="122">
        <v>0</v>
      </c>
      <c r="AC16" s="122">
        <v>3</v>
      </c>
      <c r="AZ16" s="122">
        <v>1</v>
      </c>
      <c r="BA16" s="122">
        <f>IF(AZ16=1,G16,0)</f>
        <v>0</v>
      </c>
      <c r="BB16" s="122">
        <f>IF(AZ16=2,G16,0)</f>
        <v>0</v>
      </c>
      <c r="BC16" s="122">
        <f>IF(AZ16=3,G16,0)</f>
        <v>0</v>
      </c>
      <c r="BD16" s="122">
        <f>IF(AZ16=4,G16,0)</f>
        <v>0</v>
      </c>
      <c r="BE16" s="122">
        <f>IF(AZ16=5,G16,0)</f>
        <v>0</v>
      </c>
      <c r="CZ16" s="122">
        <v>2.5</v>
      </c>
    </row>
    <row r="17" spans="1:104" s="122" customFormat="1" x14ac:dyDescent="0.2">
      <c r="A17" s="145"/>
      <c r="B17" s="146" t="s">
        <v>66</v>
      </c>
      <c r="C17" s="147" t="str">
        <f>CONCATENATE(B15," ",C15)</f>
        <v>4 Vodorovné konstrukce</v>
      </c>
      <c r="D17" s="145"/>
      <c r="E17" s="177"/>
      <c r="F17" s="148"/>
      <c r="G17" s="149">
        <f>SUM(G15:G16)</f>
        <v>0</v>
      </c>
      <c r="O17" s="205">
        <v>4</v>
      </c>
      <c r="BA17" s="206">
        <f>SUM(BA15:BA16)</f>
        <v>0</v>
      </c>
      <c r="BB17" s="206">
        <f>SUM(BB15:BB16)</f>
        <v>0</v>
      </c>
      <c r="BC17" s="206">
        <f>SUM(BC15:BC16)</f>
        <v>0</v>
      </c>
      <c r="BD17" s="206">
        <f>SUM(BD15:BD16)</f>
        <v>0</v>
      </c>
      <c r="BE17" s="206">
        <f>SUM(BE15:BE16)</f>
        <v>0</v>
      </c>
    </row>
    <row r="18" spans="1:104" s="122" customFormat="1" x14ac:dyDescent="0.2">
      <c r="A18" s="133" t="s">
        <v>65</v>
      </c>
      <c r="B18" s="134" t="s">
        <v>75</v>
      </c>
      <c r="C18" s="135" t="s">
        <v>76</v>
      </c>
      <c r="D18" s="136"/>
      <c r="E18" s="178"/>
      <c r="F18" s="188"/>
      <c r="G18" s="189"/>
      <c r="H18" s="204"/>
      <c r="I18" s="204"/>
      <c r="O18" s="205">
        <v>1</v>
      </c>
    </row>
    <row r="19" spans="1:104" s="122" customFormat="1" ht="22.5" x14ac:dyDescent="0.2">
      <c r="A19" s="171">
        <v>7</v>
      </c>
      <c r="B19" s="172" t="s">
        <v>77</v>
      </c>
      <c r="C19" s="173" t="s">
        <v>86</v>
      </c>
      <c r="D19" s="142" t="s">
        <v>78</v>
      </c>
      <c r="E19" s="176">
        <v>1</v>
      </c>
      <c r="F19" s="143"/>
      <c r="G19" s="144">
        <f>E19*F19</f>
        <v>0</v>
      </c>
      <c r="O19" s="205">
        <v>2</v>
      </c>
      <c r="AA19" s="122">
        <v>12</v>
      </c>
      <c r="AB19" s="122">
        <v>0</v>
      </c>
      <c r="AC19" s="122">
        <v>4</v>
      </c>
      <c r="AZ19" s="122">
        <v>1</v>
      </c>
      <c r="BA19" s="122">
        <f t="shared" ref="BA19:BA25" si="0">IF(AZ19=1,G19,0)</f>
        <v>0</v>
      </c>
      <c r="BB19" s="122">
        <f t="shared" ref="BB19:BB25" si="1">IF(AZ19=2,G19,0)</f>
        <v>0</v>
      </c>
      <c r="BC19" s="122">
        <f t="shared" ref="BC19:BC25" si="2">IF(AZ19=3,G19,0)</f>
        <v>0</v>
      </c>
      <c r="BD19" s="122">
        <f t="shared" ref="BD19:BD25" si="3">IF(AZ19=4,G19,0)</f>
        <v>0</v>
      </c>
      <c r="BE19" s="122">
        <f t="shared" ref="BE19:BE25" si="4">IF(AZ19=5,G19,0)</f>
        <v>0</v>
      </c>
      <c r="CZ19" s="122">
        <v>0</v>
      </c>
    </row>
    <row r="20" spans="1:104" s="122" customFormat="1" x14ac:dyDescent="0.2">
      <c r="A20" s="140">
        <v>8</v>
      </c>
      <c r="B20" s="141" t="s">
        <v>79</v>
      </c>
      <c r="C20" s="173" t="s">
        <v>80</v>
      </c>
      <c r="D20" s="142" t="s">
        <v>81</v>
      </c>
      <c r="E20" s="176">
        <v>133</v>
      </c>
      <c r="F20" s="143"/>
      <c r="G20" s="144">
        <f t="shared" ref="G20:G33" si="5">E20*F20</f>
        <v>0</v>
      </c>
      <c r="O20" s="205">
        <v>2</v>
      </c>
      <c r="AA20" s="122">
        <v>12</v>
      </c>
      <c r="AB20" s="122">
        <v>0</v>
      </c>
      <c r="AC20" s="122">
        <v>5</v>
      </c>
      <c r="AZ20" s="122">
        <v>1</v>
      </c>
      <c r="BA20" s="122">
        <f t="shared" si="0"/>
        <v>0</v>
      </c>
      <c r="BB20" s="122">
        <f t="shared" si="1"/>
        <v>0</v>
      </c>
      <c r="BC20" s="122">
        <f t="shared" si="2"/>
        <v>0</v>
      </c>
      <c r="BD20" s="122">
        <f t="shared" si="3"/>
        <v>0</v>
      </c>
      <c r="BE20" s="122">
        <f t="shared" si="4"/>
        <v>0</v>
      </c>
      <c r="CZ20" s="122">
        <v>0.70848</v>
      </c>
    </row>
    <row r="21" spans="1:104" s="122" customFormat="1" ht="22.5" x14ac:dyDescent="0.2">
      <c r="A21" s="171">
        <v>9</v>
      </c>
      <c r="B21" s="172" t="s">
        <v>92</v>
      </c>
      <c r="C21" s="173" t="s">
        <v>91</v>
      </c>
      <c r="D21" s="142" t="s">
        <v>78</v>
      </c>
      <c r="E21" s="176">
        <v>1</v>
      </c>
      <c r="F21" s="143"/>
      <c r="G21" s="144">
        <f t="shared" si="5"/>
        <v>0</v>
      </c>
      <c r="O21" s="205">
        <v>2</v>
      </c>
      <c r="AA21" s="122">
        <v>12</v>
      </c>
      <c r="AB21" s="122">
        <v>0</v>
      </c>
      <c r="AC21" s="122">
        <v>7</v>
      </c>
      <c r="AZ21" s="122">
        <v>1</v>
      </c>
      <c r="BA21" s="122">
        <f t="shared" si="0"/>
        <v>0</v>
      </c>
      <c r="BB21" s="122">
        <f t="shared" si="1"/>
        <v>0</v>
      </c>
      <c r="BC21" s="122">
        <f t="shared" si="2"/>
        <v>0</v>
      </c>
      <c r="BD21" s="122">
        <f t="shared" si="3"/>
        <v>0</v>
      </c>
      <c r="BE21" s="122">
        <f t="shared" si="4"/>
        <v>0</v>
      </c>
      <c r="CZ21" s="122">
        <v>12.7743</v>
      </c>
    </row>
    <row r="22" spans="1:104" s="122" customFormat="1" x14ac:dyDescent="0.2">
      <c r="A22" s="140">
        <v>10</v>
      </c>
      <c r="B22" s="141" t="s">
        <v>82</v>
      </c>
      <c r="C22" s="173" t="s">
        <v>89</v>
      </c>
      <c r="D22" s="142" t="s">
        <v>78</v>
      </c>
      <c r="E22" s="176">
        <v>1</v>
      </c>
      <c r="F22" s="143"/>
      <c r="G22" s="144">
        <f t="shared" si="5"/>
        <v>0</v>
      </c>
      <c r="O22" s="205">
        <v>2</v>
      </c>
      <c r="AA22" s="122">
        <v>12</v>
      </c>
      <c r="AB22" s="122">
        <v>0</v>
      </c>
      <c r="AC22" s="122">
        <v>9</v>
      </c>
      <c r="AZ22" s="122">
        <v>1</v>
      </c>
      <c r="BA22" s="122">
        <f t="shared" si="0"/>
        <v>0</v>
      </c>
      <c r="BB22" s="122">
        <f t="shared" si="1"/>
        <v>0</v>
      </c>
      <c r="BC22" s="122">
        <f t="shared" si="2"/>
        <v>0</v>
      </c>
      <c r="BD22" s="122">
        <f t="shared" si="3"/>
        <v>0</v>
      </c>
      <c r="BE22" s="122">
        <f t="shared" si="4"/>
        <v>0</v>
      </c>
      <c r="CZ22" s="122">
        <v>1.1E-4</v>
      </c>
    </row>
    <row r="23" spans="1:104" s="122" customFormat="1" x14ac:dyDescent="0.2">
      <c r="A23" s="140">
        <v>11</v>
      </c>
      <c r="B23" s="141" t="s">
        <v>83</v>
      </c>
      <c r="C23" s="173" t="s">
        <v>94</v>
      </c>
      <c r="D23" s="142" t="s">
        <v>78</v>
      </c>
      <c r="E23" s="176">
        <v>1</v>
      </c>
      <c r="F23" s="144"/>
      <c r="G23" s="144">
        <f t="shared" si="5"/>
        <v>0</v>
      </c>
      <c r="H23" s="191"/>
      <c r="I23" s="207"/>
      <c r="O23" s="205">
        <v>2</v>
      </c>
      <c r="AA23" s="122">
        <v>12</v>
      </c>
      <c r="AB23" s="122">
        <v>0</v>
      </c>
      <c r="AC23" s="122">
        <v>10</v>
      </c>
      <c r="AZ23" s="122">
        <v>1</v>
      </c>
      <c r="BA23" s="122">
        <f t="shared" si="0"/>
        <v>0</v>
      </c>
      <c r="BB23" s="122">
        <f t="shared" si="1"/>
        <v>0</v>
      </c>
      <c r="BC23" s="122">
        <f t="shared" si="2"/>
        <v>0</v>
      </c>
      <c r="BD23" s="122">
        <f t="shared" si="3"/>
        <v>0</v>
      </c>
      <c r="BE23" s="122">
        <f t="shared" si="4"/>
        <v>0</v>
      </c>
      <c r="CZ23" s="122">
        <v>0</v>
      </c>
    </row>
    <row r="24" spans="1:104" s="122" customFormat="1" x14ac:dyDescent="0.2">
      <c r="A24" s="140">
        <v>12</v>
      </c>
      <c r="B24" s="141" t="s">
        <v>83</v>
      </c>
      <c r="C24" s="173" t="s">
        <v>95</v>
      </c>
      <c r="D24" s="142" t="s">
        <v>78</v>
      </c>
      <c r="E24" s="176">
        <v>2</v>
      </c>
      <c r="F24" s="144"/>
      <c r="G24" s="144">
        <f t="shared" si="5"/>
        <v>0</v>
      </c>
      <c r="H24" s="191"/>
      <c r="I24" s="207"/>
      <c r="O24" s="205">
        <v>2</v>
      </c>
      <c r="AA24" s="122">
        <v>12</v>
      </c>
      <c r="AB24" s="122">
        <v>0</v>
      </c>
      <c r="AC24" s="122">
        <v>11</v>
      </c>
      <c r="AZ24" s="122">
        <v>1</v>
      </c>
      <c r="BA24" s="122">
        <f t="shared" si="0"/>
        <v>0</v>
      </c>
      <c r="BB24" s="122">
        <f t="shared" si="1"/>
        <v>0</v>
      </c>
      <c r="BC24" s="122">
        <f t="shared" si="2"/>
        <v>0</v>
      </c>
      <c r="BD24" s="122">
        <f t="shared" si="3"/>
        <v>0</v>
      </c>
      <c r="BE24" s="122">
        <f t="shared" si="4"/>
        <v>0</v>
      </c>
      <c r="CZ24" s="122">
        <v>0</v>
      </c>
    </row>
    <row r="25" spans="1:104" s="122" customFormat="1" ht="22.5" x14ac:dyDescent="0.2">
      <c r="A25" s="140">
        <v>13</v>
      </c>
      <c r="B25" s="141" t="s">
        <v>83</v>
      </c>
      <c r="C25" s="173" t="s">
        <v>93</v>
      </c>
      <c r="D25" s="142" t="s">
        <v>78</v>
      </c>
      <c r="E25" s="176">
        <v>1</v>
      </c>
      <c r="F25" s="144"/>
      <c r="G25" s="144">
        <f t="shared" si="5"/>
        <v>0</v>
      </c>
      <c r="H25" s="191"/>
      <c r="I25" s="207"/>
      <c r="O25" s="205">
        <v>2</v>
      </c>
      <c r="AA25" s="122">
        <v>12</v>
      </c>
      <c r="AB25" s="122">
        <v>0</v>
      </c>
      <c r="AC25" s="122">
        <v>12</v>
      </c>
      <c r="AZ25" s="122">
        <v>1</v>
      </c>
      <c r="BA25" s="122">
        <f t="shared" si="0"/>
        <v>0</v>
      </c>
      <c r="BB25" s="122">
        <f t="shared" si="1"/>
        <v>0</v>
      </c>
      <c r="BC25" s="122">
        <f t="shared" si="2"/>
        <v>0</v>
      </c>
      <c r="BD25" s="122">
        <f t="shared" si="3"/>
        <v>0</v>
      </c>
      <c r="BE25" s="122">
        <f t="shared" si="4"/>
        <v>0</v>
      </c>
      <c r="CZ25" s="122">
        <v>0</v>
      </c>
    </row>
    <row r="26" spans="1:104" s="122" customFormat="1" x14ac:dyDescent="0.2">
      <c r="A26" s="140">
        <v>14</v>
      </c>
      <c r="B26" s="141" t="s">
        <v>83</v>
      </c>
      <c r="C26" s="173" t="s">
        <v>115</v>
      </c>
      <c r="D26" s="142" t="s">
        <v>78</v>
      </c>
      <c r="E26" s="176">
        <v>1</v>
      </c>
      <c r="F26" s="144"/>
      <c r="G26" s="144">
        <f t="shared" si="5"/>
        <v>0</v>
      </c>
      <c r="H26" s="191"/>
      <c r="I26" s="207"/>
      <c r="O26" s="205"/>
    </row>
    <row r="27" spans="1:104" s="122" customFormat="1" x14ac:dyDescent="0.2">
      <c r="A27" s="140">
        <v>15</v>
      </c>
      <c r="B27" s="141" t="s">
        <v>83</v>
      </c>
      <c r="C27" s="173" t="s">
        <v>116</v>
      </c>
      <c r="D27" s="142" t="s">
        <v>78</v>
      </c>
      <c r="E27" s="176">
        <v>1</v>
      </c>
      <c r="F27" s="144"/>
      <c r="G27" s="144">
        <f t="shared" si="5"/>
        <v>0</v>
      </c>
      <c r="H27" s="191"/>
      <c r="I27" s="207"/>
      <c r="O27" s="205"/>
    </row>
    <row r="28" spans="1:104" s="122" customFormat="1" x14ac:dyDescent="0.2">
      <c r="A28" s="140">
        <v>16</v>
      </c>
      <c r="B28" s="141" t="s">
        <v>83</v>
      </c>
      <c r="C28" s="173" t="s">
        <v>118</v>
      </c>
      <c r="D28" s="142" t="s">
        <v>78</v>
      </c>
      <c r="E28" s="176">
        <v>1</v>
      </c>
      <c r="F28" s="144"/>
      <c r="G28" s="144">
        <f t="shared" si="5"/>
        <v>0</v>
      </c>
      <c r="H28" s="191"/>
      <c r="I28" s="207"/>
      <c r="O28" s="205"/>
    </row>
    <row r="29" spans="1:104" s="122" customFormat="1" x14ac:dyDescent="0.2">
      <c r="A29" s="140">
        <v>17</v>
      </c>
      <c r="B29" s="141" t="s">
        <v>83</v>
      </c>
      <c r="C29" s="173" t="s">
        <v>119</v>
      </c>
      <c r="D29" s="142" t="s">
        <v>78</v>
      </c>
      <c r="E29" s="176">
        <v>1</v>
      </c>
      <c r="F29" s="144"/>
      <c r="G29" s="144">
        <f t="shared" si="5"/>
        <v>0</v>
      </c>
      <c r="H29" s="191"/>
      <c r="I29" s="207"/>
      <c r="O29" s="205"/>
    </row>
    <row r="30" spans="1:104" s="122" customFormat="1" x14ac:dyDescent="0.2">
      <c r="A30" s="140">
        <v>18</v>
      </c>
      <c r="B30" s="141" t="s">
        <v>83</v>
      </c>
      <c r="C30" s="173" t="s">
        <v>117</v>
      </c>
      <c r="D30" s="142" t="s">
        <v>78</v>
      </c>
      <c r="E30" s="176">
        <v>2</v>
      </c>
      <c r="F30" s="144"/>
      <c r="G30" s="144">
        <f t="shared" si="5"/>
        <v>0</v>
      </c>
      <c r="H30" s="191"/>
      <c r="I30" s="207"/>
      <c r="O30" s="205"/>
    </row>
    <row r="31" spans="1:104" s="122" customFormat="1" x14ac:dyDescent="0.2">
      <c r="A31" s="140">
        <v>19</v>
      </c>
      <c r="B31" s="141" t="s">
        <v>87</v>
      </c>
      <c r="C31" s="173" t="s">
        <v>84</v>
      </c>
      <c r="D31" s="142" t="s">
        <v>78</v>
      </c>
      <c r="E31" s="176">
        <v>2</v>
      </c>
      <c r="F31" s="144"/>
      <c r="G31" s="144">
        <f t="shared" si="5"/>
        <v>0</v>
      </c>
      <c r="H31" s="191"/>
      <c r="I31" s="207"/>
      <c r="O31" s="205">
        <v>2</v>
      </c>
      <c r="AA31" s="122">
        <v>12</v>
      </c>
      <c r="AB31" s="122">
        <v>0</v>
      </c>
      <c r="AC31" s="122">
        <v>14</v>
      </c>
      <c r="AZ31" s="122">
        <v>1</v>
      </c>
      <c r="BA31" s="122">
        <f>IF(AZ31=1,G31,0)</f>
        <v>0</v>
      </c>
      <c r="BB31" s="122">
        <f>IF(AZ31=2,G31,0)</f>
        <v>0</v>
      </c>
      <c r="BC31" s="122">
        <f>IF(AZ31=3,G31,0)</f>
        <v>0</v>
      </c>
      <c r="BD31" s="122">
        <f>IF(AZ31=4,G31,0)</f>
        <v>0</v>
      </c>
      <c r="BE31" s="122">
        <f>IF(AZ31=5,G31,0)</f>
        <v>0</v>
      </c>
      <c r="CZ31" s="122">
        <v>0</v>
      </c>
    </row>
    <row r="32" spans="1:104" s="122" customFormat="1" x14ac:dyDescent="0.2">
      <c r="A32" s="140">
        <v>20</v>
      </c>
      <c r="B32" s="141" t="s">
        <v>112</v>
      </c>
      <c r="C32" s="173" t="s">
        <v>113</v>
      </c>
      <c r="D32" s="142" t="s">
        <v>81</v>
      </c>
      <c r="E32" s="176">
        <v>133</v>
      </c>
      <c r="F32" s="144"/>
      <c r="G32" s="144">
        <f t="shared" si="5"/>
        <v>0</v>
      </c>
      <c r="H32" s="191"/>
      <c r="I32" s="207"/>
      <c r="O32" s="205"/>
    </row>
    <row r="33" spans="1:57" s="122" customFormat="1" x14ac:dyDescent="0.2">
      <c r="A33" s="140">
        <v>21</v>
      </c>
      <c r="B33" s="141" t="s">
        <v>110</v>
      </c>
      <c r="C33" s="173" t="s">
        <v>111</v>
      </c>
      <c r="D33" s="142" t="s">
        <v>81</v>
      </c>
      <c r="E33" s="176">
        <v>133</v>
      </c>
      <c r="F33" s="144"/>
      <c r="G33" s="144">
        <f t="shared" si="5"/>
        <v>0</v>
      </c>
      <c r="H33" s="191"/>
      <c r="I33" s="207"/>
      <c r="O33" s="205"/>
    </row>
    <row r="34" spans="1:57" s="122" customFormat="1" x14ac:dyDescent="0.2">
      <c r="A34" s="145"/>
      <c r="B34" s="146" t="s">
        <v>66</v>
      </c>
      <c r="C34" s="147" t="str">
        <f>CONCATENATE(B18," ",C18)</f>
        <v>8 Trubní vedení</v>
      </c>
      <c r="D34" s="145"/>
      <c r="E34" s="177"/>
      <c r="F34" s="190"/>
      <c r="G34" s="190">
        <f>SUM(G19:G33)</f>
        <v>0</v>
      </c>
      <c r="H34" s="191"/>
      <c r="I34" s="207"/>
      <c r="O34" s="205">
        <v>4</v>
      </c>
      <c r="BA34" s="206">
        <f>SUM(BA18:BA33)</f>
        <v>0</v>
      </c>
      <c r="BB34" s="206">
        <f>SUM(BB18:BB33)</f>
        <v>0</v>
      </c>
      <c r="BC34" s="206">
        <f>SUM(BC18:BC33)</f>
        <v>0</v>
      </c>
      <c r="BD34" s="206">
        <f>SUM(BD18:BD33)</f>
        <v>0</v>
      </c>
      <c r="BE34" s="206">
        <f>SUM(BE18:BE33)</f>
        <v>0</v>
      </c>
    </row>
    <row r="35" spans="1:57" x14ac:dyDescent="0.2">
      <c r="A35" s="122"/>
      <c r="B35" s="122"/>
      <c r="C35" s="122"/>
      <c r="D35" s="122"/>
      <c r="E35" s="122"/>
      <c r="F35" s="122"/>
      <c r="G35" s="122"/>
    </row>
    <row r="36" spans="1:57" x14ac:dyDescent="0.2">
      <c r="E36" s="121"/>
    </row>
    <row r="37" spans="1:57" x14ac:dyDescent="0.2">
      <c r="E37" s="121"/>
    </row>
    <row r="38" spans="1:57" x14ac:dyDescent="0.2">
      <c r="E38" s="121"/>
    </row>
    <row r="39" spans="1:57" x14ac:dyDescent="0.2">
      <c r="E39" s="121"/>
    </row>
    <row r="40" spans="1:57" x14ac:dyDescent="0.2">
      <c r="E40" s="121"/>
    </row>
    <row r="41" spans="1:57" x14ac:dyDescent="0.2">
      <c r="E41" s="121"/>
    </row>
    <row r="42" spans="1:57" x14ac:dyDescent="0.2">
      <c r="E42" s="121"/>
    </row>
    <row r="43" spans="1:57" x14ac:dyDescent="0.2">
      <c r="E43" s="121"/>
    </row>
    <row r="44" spans="1:57" x14ac:dyDescent="0.2">
      <c r="E44" s="121"/>
    </row>
    <row r="45" spans="1:57" x14ac:dyDescent="0.2">
      <c r="E45" s="121"/>
    </row>
    <row r="46" spans="1:57" x14ac:dyDescent="0.2">
      <c r="E46" s="121"/>
    </row>
    <row r="47" spans="1:57" x14ac:dyDescent="0.2">
      <c r="E47" s="121"/>
    </row>
    <row r="48" spans="1:57" x14ac:dyDescent="0.2">
      <c r="E48" s="121"/>
    </row>
    <row r="49" spans="1:7" x14ac:dyDescent="0.2">
      <c r="E49" s="121"/>
    </row>
    <row r="50" spans="1:7" x14ac:dyDescent="0.2">
      <c r="E50" s="121"/>
    </row>
    <row r="51" spans="1:7" x14ac:dyDescent="0.2">
      <c r="E51" s="121"/>
    </row>
    <row r="52" spans="1:7" x14ac:dyDescent="0.2">
      <c r="E52" s="121"/>
    </row>
    <row r="53" spans="1:7" x14ac:dyDescent="0.2">
      <c r="E53" s="121"/>
    </row>
    <row r="54" spans="1:7" x14ac:dyDescent="0.2">
      <c r="E54" s="121"/>
    </row>
    <row r="55" spans="1:7" x14ac:dyDescent="0.2">
      <c r="E55" s="121"/>
    </row>
    <row r="56" spans="1:7" x14ac:dyDescent="0.2">
      <c r="E56" s="121"/>
    </row>
    <row r="57" spans="1:7" x14ac:dyDescent="0.2">
      <c r="E57" s="121"/>
    </row>
    <row r="58" spans="1:7" x14ac:dyDescent="0.2">
      <c r="A58" s="151"/>
      <c r="B58" s="151"/>
      <c r="C58" s="151"/>
      <c r="D58" s="151"/>
      <c r="E58" s="151"/>
      <c r="F58" s="151"/>
      <c r="G58" s="151"/>
    </row>
    <row r="59" spans="1:7" x14ac:dyDescent="0.2">
      <c r="A59" s="151"/>
      <c r="B59" s="151"/>
      <c r="C59" s="151"/>
      <c r="D59" s="151"/>
      <c r="E59" s="151"/>
      <c r="F59" s="151"/>
      <c r="G59" s="151"/>
    </row>
    <row r="60" spans="1:7" x14ac:dyDescent="0.2">
      <c r="A60" s="151"/>
      <c r="B60" s="151"/>
      <c r="C60" s="151"/>
      <c r="D60" s="151"/>
      <c r="E60" s="151"/>
      <c r="F60" s="151"/>
      <c r="G60" s="151"/>
    </row>
    <row r="61" spans="1:7" x14ac:dyDescent="0.2">
      <c r="A61" s="151"/>
      <c r="B61" s="151"/>
      <c r="C61" s="151"/>
      <c r="D61" s="151"/>
      <c r="E61" s="151"/>
      <c r="F61" s="151"/>
      <c r="G61" s="151"/>
    </row>
    <row r="62" spans="1:7" x14ac:dyDescent="0.2">
      <c r="E62" s="121"/>
    </row>
    <row r="63" spans="1:7" x14ac:dyDescent="0.2">
      <c r="E63" s="121"/>
    </row>
    <row r="64" spans="1:7" x14ac:dyDescent="0.2">
      <c r="E64" s="121"/>
    </row>
    <row r="65" spans="5:5" x14ac:dyDescent="0.2">
      <c r="E65" s="121"/>
    </row>
    <row r="66" spans="5:5" x14ac:dyDescent="0.2">
      <c r="E66" s="121"/>
    </row>
    <row r="67" spans="5:5" x14ac:dyDescent="0.2">
      <c r="E67" s="121"/>
    </row>
    <row r="68" spans="5:5" x14ac:dyDescent="0.2">
      <c r="E68" s="121"/>
    </row>
    <row r="69" spans="5:5" x14ac:dyDescent="0.2">
      <c r="E69" s="121"/>
    </row>
    <row r="70" spans="5:5" x14ac:dyDescent="0.2">
      <c r="E70" s="121"/>
    </row>
    <row r="71" spans="5:5" x14ac:dyDescent="0.2">
      <c r="E71" s="121"/>
    </row>
    <row r="72" spans="5:5" x14ac:dyDescent="0.2">
      <c r="E72" s="121"/>
    </row>
    <row r="73" spans="5:5" x14ac:dyDescent="0.2">
      <c r="E73" s="121"/>
    </row>
    <row r="74" spans="5:5" x14ac:dyDescent="0.2">
      <c r="E74" s="121"/>
    </row>
    <row r="75" spans="5:5" x14ac:dyDescent="0.2">
      <c r="E75" s="121"/>
    </row>
    <row r="76" spans="5:5" x14ac:dyDescent="0.2">
      <c r="E76" s="121"/>
    </row>
    <row r="77" spans="5:5" x14ac:dyDescent="0.2">
      <c r="E77" s="121"/>
    </row>
    <row r="78" spans="5:5" x14ac:dyDescent="0.2">
      <c r="E78" s="121"/>
    </row>
    <row r="79" spans="5:5" x14ac:dyDescent="0.2">
      <c r="E79" s="121"/>
    </row>
    <row r="80" spans="5:5" x14ac:dyDescent="0.2">
      <c r="E80" s="121"/>
    </row>
    <row r="81" spans="1:7" x14ac:dyDescent="0.2">
      <c r="E81" s="121"/>
    </row>
    <row r="82" spans="1:7" x14ac:dyDescent="0.2">
      <c r="E82" s="121"/>
    </row>
    <row r="83" spans="1:7" x14ac:dyDescent="0.2">
      <c r="E83" s="121"/>
    </row>
    <row r="84" spans="1:7" x14ac:dyDescent="0.2">
      <c r="E84" s="121"/>
    </row>
    <row r="85" spans="1:7" x14ac:dyDescent="0.2">
      <c r="E85" s="121"/>
    </row>
    <row r="86" spans="1:7" x14ac:dyDescent="0.2">
      <c r="E86" s="121"/>
    </row>
    <row r="87" spans="1:7" x14ac:dyDescent="0.2">
      <c r="E87" s="121"/>
    </row>
    <row r="88" spans="1:7" x14ac:dyDescent="0.2">
      <c r="E88" s="121"/>
    </row>
    <row r="89" spans="1:7" x14ac:dyDescent="0.2">
      <c r="E89" s="121"/>
    </row>
    <row r="90" spans="1:7" x14ac:dyDescent="0.2">
      <c r="E90" s="121"/>
    </row>
    <row r="91" spans="1:7" x14ac:dyDescent="0.2">
      <c r="E91" s="121"/>
    </row>
    <row r="92" spans="1:7" x14ac:dyDescent="0.2">
      <c r="E92" s="121"/>
    </row>
    <row r="93" spans="1:7" x14ac:dyDescent="0.2">
      <c r="A93" s="152"/>
      <c r="B93" s="152"/>
    </row>
    <row r="94" spans="1:7" x14ac:dyDescent="0.2">
      <c r="A94" s="151"/>
      <c r="B94" s="151"/>
      <c r="C94" s="154"/>
      <c r="D94" s="154"/>
      <c r="E94" s="155"/>
      <c r="F94" s="154"/>
      <c r="G94" s="156"/>
    </row>
    <row r="95" spans="1:7" x14ac:dyDescent="0.2">
      <c r="A95" s="157"/>
      <c r="B95" s="157"/>
      <c r="C95" s="151"/>
      <c r="D95" s="151"/>
      <c r="E95" s="158"/>
      <c r="F95" s="151"/>
      <c r="G95" s="151"/>
    </row>
    <row r="96" spans="1:7" x14ac:dyDescent="0.2">
      <c r="A96" s="151"/>
      <c r="B96" s="151"/>
      <c r="C96" s="151"/>
      <c r="D96" s="151"/>
      <c r="E96" s="158"/>
      <c r="F96" s="151"/>
      <c r="G96" s="151"/>
    </row>
    <row r="97" spans="1:7" x14ac:dyDescent="0.2">
      <c r="A97" s="151"/>
      <c r="B97" s="151"/>
      <c r="C97" s="151"/>
      <c r="D97" s="151"/>
      <c r="E97" s="158"/>
      <c r="F97" s="151"/>
      <c r="G97" s="151"/>
    </row>
    <row r="98" spans="1:7" x14ac:dyDescent="0.2">
      <c r="A98" s="151"/>
      <c r="B98" s="151"/>
      <c r="C98" s="151"/>
      <c r="D98" s="151"/>
      <c r="E98" s="158"/>
      <c r="F98" s="151"/>
      <c r="G98" s="151"/>
    </row>
    <row r="99" spans="1:7" x14ac:dyDescent="0.2">
      <c r="A99" s="151"/>
      <c r="B99" s="151"/>
      <c r="C99" s="151"/>
      <c r="D99" s="151"/>
      <c r="E99" s="158"/>
      <c r="F99" s="151"/>
      <c r="G99" s="151"/>
    </row>
    <row r="100" spans="1:7" x14ac:dyDescent="0.2">
      <c r="A100" s="151"/>
      <c r="B100" s="151"/>
      <c r="C100" s="151"/>
      <c r="D100" s="151"/>
      <c r="E100" s="158"/>
      <c r="F100" s="151"/>
      <c r="G100" s="151"/>
    </row>
    <row r="101" spans="1:7" x14ac:dyDescent="0.2">
      <c r="A101" s="151"/>
      <c r="B101" s="151"/>
      <c r="C101" s="151"/>
      <c r="D101" s="151"/>
      <c r="E101" s="158"/>
      <c r="F101" s="151"/>
      <c r="G101" s="151"/>
    </row>
    <row r="102" spans="1:7" x14ac:dyDescent="0.2">
      <c r="A102" s="151"/>
      <c r="B102" s="151"/>
      <c r="C102" s="151"/>
      <c r="D102" s="151"/>
      <c r="E102" s="158"/>
      <c r="F102" s="151"/>
      <c r="G102" s="151"/>
    </row>
    <row r="103" spans="1:7" x14ac:dyDescent="0.2">
      <c r="A103" s="151"/>
      <c r="B103" s="151"/>
      <c r="C103" s="151"/>
      <c r="D103" s="151"/>
      <c r="E103" s="158"/>
      <c r="F103" s="151"/>
      <c r="G103" s="151"/>
    </row>
    <row r="104" spans="1:7" x14ac:dyDescent="0.2">
      <c r="A104" s="151"/>
      <c r="B104" s="151"/>
      <c r="C104" s="151"/>
      <c r="D104" s="151"/>
      <c r="E104" s="158"/>
      <c r="F104" s="151"/>
      <c r="G104" s="151"/>
    </row>
    <row r="105" spans="1:7" x14ac:dyDescent="0.2">
      <c r="A105" s="151"/>
      <c r="B105" s="151"/>
      <c r="C105" s="151"/>
      <c r="D105" s="151"/>
      <c r="E105" s="158"/>
      <c r="F105" s="151"/>
      <c r="G105" s="151"/>
    </row>
    <row r="106" spans="1:7" x14ac:dyDescent="0.2">
      <c r="A106" s="151"/>
      <c r="B106" s="151"/>
      <c r="C106" s="151"/>
      <c r="D106" s="151"/>
      <c r="E106" s="158"/>
      <c r="F106" s="151"/>
      <c r="G106" s="151"/>
    </row>
    <row r="107" spans="1:7" x14ac:dyDescent="0.2">
      <c r="A107" s="151"/>
      <c r="B107" s="151"/>
      <c r="C107" s="151"/>
      <c r="D107" s="151"/>
      <c r="E107" s="158"/>
      <c r="F107" s="151"/>
      <c r="G107" s="151"/>
    </row>
  </sheetData>
  <mergeCells count="4">
    <mergeCell ref="A1:G1"/>
    <mergeCell ref="A3:B3"/>
    <mergeCell ref="A4:B4"/>
    <mergeCell ref="E4:G4"/>
  </mergeCells>
  <phoneticPr fontId="0" type="noConversion"/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07"/>
  <sheetViews>
    <sheetView showGridLines="0" showZeros="0" zoomScaleNormal="100" workbookViewId="0">
      <selection activeCell="L21" sqref="L21"/>
    </sheetView>
  </sheetViews>
  <sheetFormatPr defaultRowHeight="12.75" x14ac:dyDescent="0.2"/>
  <cols>
    <col min="1" max="1" width="3.85546875" style="121" customWidth="1"/>
    <col min="2" max="2" width="12" style="121" customWidth="1"/>
    <col min="3" max="3" width="40.42578125" style="121" customWidth="1"/>
    <col min="4" max="4" width="5.5703125" style="121" customWidth="1"/>
    <col min="5" max="5" width="8.5703125" style="153" customWidth="1"/>
    <col min="6" max="6" width="9.85546875" style="121" customWidth="1"/>
    <col min="7" max="7" width="13.85546875" style="121" customWidth="1"/>
    <col min="8" max="16384" width="9.140625" style="121"/>
  </cols>
  <sheetData>
    <row r="1" spans="1:104" ht="15.75" x14ac:dyDescent="0.25">
      <c r="A1" s="229" t="s">
        <v>57</v>
      </c>
      <c r="B1" s="229"/>
      <c r="C1" s="229"/>
      <c r="D1" s="229"/>
      <c r="E1" s="229"/>
      <c r="F1" s="229"/>
      <c r="G1" s="229"/>
    </row>
    <row r="2" spans="1:104" ht="13.5" thickBot="1" x14ac:dyDescent="0.25">
      <c r="A2" s="122"/>
      <c r="B2" s="123"/>
      <c r="C2" s="124"/>
      <c r="D2" s="124"/>
      <c r="E2" s="125"/>
      <c r="F2" s="124"/>
      <c r="G2" s="124"/>
    </row>
    <row r="3" spans="1:104" ht="13.5" thickTop="1" x14ac:dyDescent="0.2">
      <c r="A3" s="230" t="s">
        <v>5</v>
      </c>
      <c r="B3" s="231"/>
      <c r="C3" s="164" t="str">
        <f>CONCATENATE(cislostavby," ",nazevstavby)</f>
        <v xml:space="preserve"> Sběrný dvůr odpadu - Jedovnice, Stavba</v>
      </c>
      <c r="D3" s="165"/>
      <c r="E3" s="166"/>
      <c r="F3" s="167">
        <f>Rekapitulace!H1</f>
        <v>0</v>
      </c>
      <c r="G3" s="168"/>
    </row>
    <row r="4" spans="1:104" ht="15.75" thickBot="1" x14ac:dyDescent="0.25">
      <c r="A4" s="232" t="s">
        <v>1</v>
      </c>
      <c r="B4" s="233"/>
      <c r="C4" s="169" t="str">
        <f>CONCATENATE(cisloobjektu," ",nazevobjektu)</f>
        <v xml:space="preserve"> So-07 - napojení na vodovod</v>
      </c>
      <c r="D4" s="170"/>
      <c r="E4" s="234"/>
      <c r="F4" s="234"/>
      <c r="G4" s="235"/>
    </row>
    <row r="5" spans="1:104" ht="13.5" thickTop="1" x14ac:dyDescent="0.2">
      <c r="A5" s="126"/>
      <c r="B5" s="127"/>
      <c r="C5" s="127"/>
      <c r="D5" s="122"/>
      <c r="E5" s="128"/>
      <c r="F5" s="122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238" t="s">
        <v>97</v>
      </c>
      <c r="G6" s="239"/>
    </row>
    <row r="7" spans="1:104" s="122" customFormat="1" x14ac:dyDescent="0.2">
      <c r="A7" s="192" t="s">
        <v>65</v>
      </c>
      <c r="B7" s="182" t="s">
        <v>103</v>
      </c>
      <c r="C7" s="183" t="s">
        <v>104</v>
      </c>
      <c r="D7" s="180"/>
      <c r="E7" s="181"/>
      <c r="F7" s="185"/>
      <c r="G7" s="208"/>
      <c r="H7" s="202"/>
    </row>
    <row r="8" spans="1:104" s="122" customFormat="1" x14ac:dyDescent="0.2">
      <c r="A8" s="171">
        <v>1</v>
      </c>
      <c r="B8" s="172" t="s">
        <v>105</v>
      </c>
      <c r="C8" s="173" t="s">
        <v>106</v>
      </c>
      <c r="D8" s="142" t="s">
        <v>70</v>
      </c>
      <c r="E8" s="176">
        <v>19.95</v>
      </c>
      <c r="F8" s="240" t="s">
        <v>124</v>
      </c>
      <c r="G8" s="241"/>
      <c r="H8" s="202"/>
    </row>
    <row r="9" spans="1:104" s="122" customFormat="1" x14ac:dyDescent="0.2">
      <c r="A9" s="171">
        <v>2</v>
      </c>
      <c r="B9" s="172" t="s">
        <v>107</v>
      </c>
      <c r="C9" s="173" t="s">
        <v>108</v>
      </c>
      <c r="D9" s="142" t="s">
        <v>109</v>
      </c>
      <c r="E9" s="176">
        <v>133</v>
      </c>
      <c r="F9" s="240" t="s">
        <v>125</v>
      </c>
      <c r="G9" s="241"/>
      <c r="H9" s="202"/>
    </row>
    <row r="10" spans="1:104" s="122" customFormat="1" x14ac:dyDescent="0.2">
      <c r="A10" s="193"/>
      <c r="B10" s="146" t="s">
        <v>66</v>
      </c>
      <c r="C10" s="147" t="str">
        <f>CONCATENATE(B7," ",C7)</f>
        <v>1 Zemní práce</v>
      </c>
      <c r="D10" s="142"/>
      <c r="E10" s="176"/>
      <c r="F10" s="209"/>
      <c r="G10" s="210"/>
      <c r="H10" s="202"/>
    </row>
    <row r="11" spans="1:104" s="122" customFormat="1" x14ac:dyDescent="0.2">
      <c r="A11" s="133" t="s">
        <v>65</v>
      </c>
      <c r="B11" s="182" t="s">
        <v>68</v>
      </c>
      <c r="C11" s="183" t="s">
        <v>69</v>
      </c>
      <c r="D11" s="184"/>
      <c r="E11" s="179"/>
      <c r="F11" s="236"/>
      <c r="G11" s="237"/>
      <c r="H11" s="211"/>
      <c r="I11" s="204"/>
      <c r="O11" s="205">
        <v>1</v>
      </c>
    </row>
    <row r="12" spans="1:104" s="122" customFormat="1" x14ac:dyDescent="0.2">
      <c r="A12" s="171">
        <v>4</v>
      </c>
      <c r="B12" s="172" t="s">
        <v>127</v>
      </c>
      <c r="C12" s="173" t="s">
        <v>128</v>
      </c>
      <c r="D12" s="142" t="s">
        <v>70</v>
      </c>
      <c r="E12" s="176">
        <v>0.23</v>
      </c>
      <c r="F12" s="236" t="s">
        <v>122</v>
      </c>
      <c r="G12" s="237" t="e">
        <f>E12*F12</f>
        <v>#VALUE!</v>
      </c>
      <c r="H12" s="202"/>
      <c r="O12" s="205">
        <v>2</v>
      </c>
      <c r="AA12" s="122">
        <v>12</v>
      </c>
      <c r="AB12" s="122">
        <v>0</v>
      </c>
      <c r="AC12" s="122">
        <v>1</v>
      </c>
      <c r="AZ12" s="122">
        <v>1</v>
      </c>
      <c r="BA12" s="122" t="e">
        <f>IF(AZ12=1,G12,0)</f>
        <v>#VALUE!</v>
      </c>
      <c r="BB12" s="122">
        <f>IF(AZ12=2,G12,0)</f>
        <v>0</v>
      </c>
      <c r="BC12" s="122">
        <f>IF(AZ12=3,G12,0)</f>
        <v>0</v>
      </c>
      <c r="BD12" s="122">
        <f>IF(AZ12=4,G12,0)</f>
        <v>0</v>
      </c>
      <c r="BE12" s="122">
        <f>IF(AZ12=5,G12,0)</f>
        <v>0</v>
      </c>
      <c r="CZ12" s="122">
        <v>2.4169299999999998</v>
      </c>
    </row>
    <row r="13" spans="1:104" s="122" customFormat="1" x14ac:dyDescent="0.2">
      <c r="A13" s="140">
        <v>5</v>
      </c>
      <c r="B13" s="141" t="s">
        <v>131</v>
      </c>
      <c r="C13" s="173" t="s">
        <v>129</v>
      </c>
      <c r="D13" s="142" t="s">
        <v>71</v>
      </c>
      <c r="E13" s="176">
        <v>0.01</v>
      </c>
      <c r="F13" s="236" t="s">
        <v>102</v>
      </c>
      <c r="G13" s="237" t="e">
        <f>E13*F13</f>
        <v>#VALUE!</v>
      </c>
      <c r="H13" s="202"/>
      <c r="O13" s="205">
        <v>2</v>
      </c>
      <c r="AA13" s="122">
        <v>12</v>
      </c>
      <c r="AB13" s="122">
        <v>0</v>
      </c>
      <c r="AC13" s="122">
        <v>2</v>
      </c>
      <c r="AZ13" s="122">
        <v>1</v>
      </c>
      <c r="BA13" s="122" t="e">
        <f>IF(AZ13=1,G13,0)</f>
        <v>#VALUE!</v>
      </c>
      <c r="BB13" s="122">
        <f>IF(AZ13=2,G13,0)</f>
        <v>0</v>
      </c>
      <c r="BC13" s="122">
        <f>IF(AZ13=3,G13,0)</f>
        <v>0</v>
      </c>
      <c r="BD13" s="122">
        <f>IF(AZ13=4,G13,0)</f>
        <v>0</v>
      </c>
      <c r="BE13" s="122">
        <f>IF(AZ13=5,G13,0)</f>
        <v>0</v>
      </c>
      <c r="CZ13" s="122">
        <v>1.0390900000000001</v>
      </c>
    </row>
    <row r="14" spans="1:104" s="122" customFormat="1" x14ac:dyDescent="0.2">
      <c r="A14" s="145"/>
      <c r="B14" s="146" t="s">
        <v>66</v>
      </c>
      <c r="C14" s="147" t="str">
        <f>CONCATENATE(B11," ",C11)</f>
        <v>2 Základy,zvláštní zakládání</v>
      </c>
      <c r="D14" s="145"/>
      <c r="E14" s="177"/>
      <c r="F14" s="242"/>
      <c r="G14" s="245" t="e">
        <f>SUM(G11:G13)</f>
        <v>#VALUE!</v>
      </c>
      <c r="H14" s="202"/>
      <c r="O14" s="205">
        <v>4</v>
      </c>
      <c r="BA14" s="206" t="e">
        <f>SUM(BA11:BA13)</f>
        <v>#VALUE!</v>
      </c>
      <c r="BB14" s="206">
        <f>SUM(BB11:BB13)</f>
        <v>0</v>
      </c>
      <c r="BC14" s="206">
        <f>SUM(BC11:BC13)</f>
        <v>0</v>
      </c>
      <c r="BD14" s="206">
        <f>SUM(BD11:BD13)</f>
        <v>0</v>
      </c>
      <c r="BE14" s="206">
        <f>SUM(BE11:BE13)</f>
        <v>0</v>
      </c>
    </row>
    <row r="15" spans="1:104" s="122" customFormat="1" x14ac:dyDescent="0.2">
      <c r="A15" s="133" t="s">
        <v>65</v>
      </c>
      <c r="B15" s="134" t="s">
        <v>72</v>
      </c>
      <c r="C15" s="135" t="s">
        <v>73</v>
      </c>
      <c r="D15" s="136"/>
      <c r="E15" s="178"/>
      <c r="F15" s="246"/>
      <c r="G15" s="247"/>
      <c r="H15" s="211"/>
      <c r="I15" s="204"/>
      <c r="O15" s="205">
        <v>1</v>
      </c>
    </row>
    <row r="16" spans="1:104" s="122" customFormat="1" x14ac:dyDescent="0.2">
      <c r="A16" s="140">
        <v>6</v>
      </c>
      <c r="B16" s="141" t="s">
        <v>74</v>
      </c>
      <c r="C16" s="173" t="s">
        <v>96</v>
      </c>
      <c r="D16" s="142" t="s">
        <v>70</v>
      </c>
      <c r="E16" s="176">
        <v>0.32</v>
      </c>
      <c r="F16" s="236" t="s">
        <v>120</v>
      </c>
      <c r="G16" s="237" t="e">
        <f>E16*F16</f>
        <v>#VALUE!</v>
      </c>
      <c r="H16" s="202"/>
      <c r="O16" s="205">
        <v>2</v>
      </c>
      <c r="AA16" s="122">
        <v>12</v>
      </c>
      <c r="AB16" s="122">
        <v>0</v>
      </c>
      <c r="AC16" s="122">
        <v>3</v>
      </c>
      <c r="AZ16" s="122">
        <v>1</v>
      </c>
      <c r="BA16" s="122" t="e">
        <f>IF(AZ16=1,G16,0)</f>
        <v>#VALUE!</v>
      </c>
      <c r="BB16" s="122">
        <f>IF(AZ16=2,G16,0)</f>
        <v>0</v>
      </c>
      <c r="BC16" s="122">
        <f>IF(AZ16=3,G16,0)</f>
        <v>0</v>
      </c>
      <c r="BD16" s="122">
        <f>IF(AZ16=4,G16,0)</f>
        <v>0</v>
      </c>
      <c r="BE16" s="122">
        <f>IF(AZ16=5,G16,0)</f>
        <v>0</v>
      </c>
      <c r="CZ16" s="122">
        <v>2.5</v>
      </c>
    </row>
    <row r="17" spans="1:104" s="122" customFormat="1" x14ac:dyDescent="0.2">
      <c r="A17" s="145"/>
      <c r="B17" s="146" t="s">
        <v>66</v>
      </c>
      <c r="C17" s="147" t="str">
        <f>CONCATENATE(B15," ",C15)</f>
        <v>4 Vodorovné konstrukce</v>
      </c>
      <c r="D17" s="145"/>
      <c r="E17" s="177"/>
      <c r="F17" s="236"/>
      <c r="G17" s="237" t="e">
        <f>SUM(G15:G16)</f>
        <v>#VALUE!</v>
      </c>
      <c r="H17" s="202"/>
      <c r="O17" s="205">
        <v>4</v>
      </c>
      <c r="BA17" s="206" t="e">
        <f>SUM(BA15:BA16)</f>
        <v>#VALUE!</v>
      </c>
      <c r="BB17" s="206">
        <f>SUM(BB15:BB16)</f>
        <v>0</v>
      </c>
      <c r="BC17" s="206">
        <f>SUM(BC15:BC16)</f>
        <v>0</v>
      </c>
      <c r="BD17" s="206">
        <f>SUM(BD15:BD16)</f>
        <v>0</v>
      </c>
      <c r="BE17" s="206">
        <f>SUM(BE15:BE16)</f>
        <v>0</v>
      </c>
    </row>
    <row r="18" spans="1:104" s="122" customFormat="1" x14ac:dyDescent="0.2">
      <c r="A18" s="133" t="s">
        <v>65</v>
      </c>
      <c r="B18" s="134" t="s">
        <v>75</v>
      </c>
      <c r="C18" s="135" t="s">
        <v>76</v>
      </c>
      <c r="D18" s="136"/>
      <c r="E18" s="178"/>
      <c r="F18" s="246"/>
      <c r="G18" s="247"/>
      <c r="H18" s="211"/>
      <c r="I18" s="204"/>
      <c r="O18" s="205">
        <v>1</v>
      </c>
    </row>
    <row r="19" spans="1:104" s="122" customFormat="1" ht="22.5" x14ac:dyDescent="0.2">
      <c r="A19" s="171">
        <v>7</v>
      </c>
      <c r="B19" s="172" t="s">
        <v>77</v>
      </c>
      <c r="C19" s="173" t="s">
        <v>98</v>
      </c>
      <c r="D19" s="142" t="s">
        <v>78</v>
      </c>
      <c r="E19" s="176">
        <v>1</v>
      </c>
      <c r="F19" s="236" t="s">
        <v>123</v>
      </c>
      <c r="G19" s="237" t="e">
        <f t="shared" ref="G19:G31" si="0">E19*F19</f>
        <v>#VALUE!</v>
      </c>
      <c r="H19" s="202"/>
      <c r="O19" s="205">
        <v>2</v>
      </c>
      <c r="AA19" s="122">
        <v>12</v>
      </c>
      <c r="AB19" s="122">
        <v>0</v>
      </c>
      <c r="AC19" s="122">
        <v>4</v>
      </c>
      <c r="AZ19" s="122">
        <v>1</v>
      </c>
      <c r="BA19" s="122" t="e">
        <f t="shared" ref="BA19:BA31" si="1">IF(AZ19=1,G19,0)</f>
        <v>#VALUE!</v>
      </c>
      <c r="BB19" s="122">
        <f t="shared" ref="BB19:BB31" si="2">IF(AZ19=2,G19,0)</f>
        <v>0</v>
      </c>
      <c r="BC19" s="122">
        <f t="shared" ref="BC19:BC31" si="3">IF(AZ19=3,G19,0)</f>
        <v>0</v>
      </c>
      <c r="BD19" s="122">
        <f t="shared" ref="BD19:BD31" si="4">IF(AZ19=4,G19,0)</f>
        <v>0</v>
      </c>
      <c r="BE19" s="122">
        <f t="shared" ref="BE19:BE31" si="5">IF(AZ19=5,G19,0)</f>
        <v>0</v>
      </c>
      <c r="CZ19" s="122">
        <v>0</v>
      </c>
    </row>
    <row r="20" spans="1:104" s="122" customFormat="1" x14ac:dyDescent="0.2">
      <c r="A20" s="140">
        <v>8</v>
      </c>
      <c r="B20" s="141" t="s">
        <v>79</v>
      </c>
      <c r="C20" s="173" t="s">
        <v>80</v>
      </c>
      <c r="D20" s="142" t="s">
        <v>81</v>
      </c>
      <c r="E20" s="176">
        <v>133</v>
      </c>
      <c r="F20" s="240" t="s">
        <v>99</v>
      </c>
      <c r="G20" s="241"/>
      <c r="H20" s="202"/>
      <c r="O20" s="205">
        <v>2</v>
      </c>
      <c r="AA20" s="122">
        <v>12</v>
      </c>
      <c r="AB20" s="122">
        <v>0</v>
      </c>
      <c r="AC20" s="122">
        <v>5</v>
      </c>
      <c r="AZ20" s="122">
        <v>1</v>
      </c>
      <c r="BA20" s="122">
        <f t="shared" si="1"/>
        <v>0</v>
      </c>
      <c r="BB20" s="122">
        <f t="shared" si="2"/>
        <v>0</v>
      </c>
      <c r="BC20" s="122">
        <f t="shared" si="3"/>
        <v>0</v>
      </c>
      <c r="BD20" s="122">
        <f t="shared" si="4"/>
        <v>0</v>
      </c>
      <c r="BE20" s="122">
        <f t="shared" si="5"/>
        <v>0</v>
      </c>
      <c r="CZ20" s="122">
        <v>0.70848</v>
      </c>
    </row>
    <row r="21" spans="1:104" s="122" customFormat="1" ht="22.5" x14ac:dyDescent="0.2">
      <c r="A21" s="171">
        <v>9</v>
      </c>
      <c r="B21" s="172" t="s">
        <v>92</v>
      </c>
      <c r="C21" s="173" t="s">
        <v>114</v>
      </c>
      <c r="D21" s="142" t="s">
        <v>78</v>
      </c>
      <c r="E21" s="176">
        <v>1</v>
      </c>
      <c r="F21" s="236"/>
      <c r="G21" s="237">
        <f t="shared" si="0"/>
        <v>0</v>
      </c>
      <c r="H21" s="202"/>
      <c r="O21" s="205">
        <v>2</v>
      </c>
      <c r="AA21" s="122">
        <v>12</v>
      </c>
      <c r="AB21" s="122">
        <v>0</v>
      </c>
      <c r="AC21" s="122">
        <v>7</v>
      </c>
      <c r="AZ21" s="122">
        <v>1</v>
      </c>
      <c r="BA21" s="122">
        <f t="shared" si="1"/>
        <v>0</v>
      </c>
      <c r="BB21" s="122">
        <f t="shared" si="2"/>
        <v>0</v>
      </c>
      <c r="BC21" s="122">
        <f t="shared" si="3"/>
        <v>0</v>
      </c>
      <c r="BD21" s="122">
        <f t="shared" si="4"/>
        <v>0</v>
      </c>
      <c r="BE21" s="122">
        <f t="shared" si="5"/>
        <v>0</v>
      </c>
      <c r="CZ21" s="122">
        <v>12.7743</v>
      </c>
    </row>
    <row r="22" spans="1:104" s="122" customFormat="1" x14ac:dyDescent="0.2">
      <c r="A22" s="140">
        <v>10</v>
      </c>
      <c r="B22" s="141" t="s">
        <v>82</v>
      </c>
      <c r="C22" s="173" t="s">
        <v>100</v>
      </c>
      <c r="D22" s="142" t="s">
        <v>78</v>
      </c>
      <c r="E22" s="176">
        <v>1</v>
      </c>
      <c r="F22" s="236" t="s">
        <v>101</v>
      </c>
      <c r="G22" s="237" t="e">
        <f t="shared" si="0"/>
        <v>#VALUE!</v>
      </c>
      <c r="H22" s="202"/>
      <c r="O22" s="205">
        <v>2</v>
      </c>
      <c r="AA22" s="122">
        <v>12</v>
      </c>
      <c r="AB22" s="122">
        <v>0</v>
      </c>
      <c r="AC22" s="122">
        <v>9</v>
      </c>
      <c r="AZ22" s="122">
        <v>1</v>
      </c>
      <c r="BA22" s="122" t="e">
        <f t="shared" si="1"/>
        <v>#VALUE!</v>
      </c>
      <c r="BB22" s="122">
        <f t="shared" si="2"/>
        <v>0</v>
      </c>
      <c r="BC22" s="122">
        <f t="shared" si="3"/>
        <v>0</v>
      </c>
      <c r="BD22" s="122">
        <f t="shared" si="4"/>
        <v>0</v>
      </c>
      <c r="BE22" s="122">
        <f t="shared" si="5"/>
        <v>0</v>
      </c>
      <c r="CZ22" s="122">
        <v>1.1E-4</v>
      </c>
    </row>
    <row r="23" spans="1:104" s="122" customFormat="1" x14ac:dyDescent="0.2">
      <c r="A23" s="140">
        <v>11</v>
      </c>
      <c r="B23" s="141" t="s">
        <v>83</v>
      </c>
      <c r="C23" s="173" t="s">
        <v>94</v>
      </c>
      <c r="D23" s="142" t="s">
        <v>78</v>
      </c>
      <c r="E23" s="176">
        <v>1</v>
      </c>
      <c r="F23" s="236"/>
      <c r="G23" s="237">
        <f t="shared" si="0"/>
        <v>0</v>
      </c>
      <c r="H23" s="202"/>
      <c r="O23" s="205">
        <v>2</v>
      </c>
      <c r="AA23" s="122">
        <v>12</v>
      </c>
      <c r="AB23" s="122">
        <v>0</v>
      </c>
      <c r="AC23" s="122">
        <v>10</v>
      </c>
      <c r="AZ23" s="122">
        <v>1</v>
      </c>
      <c r="BA23" s="122">
        <f t="shared" si="1"/>
        <v>0</v>
      </c>
      <c r="BB23" s="122">
        <f t="shared" si="2"/>
        <v>0</v>
      </c>
      <c r="BC23" s="122">
        <f t="shared" si="3"/>
        <v>0</v>
      </c>
      <c r="BD23" s="122">
        <f t="shared" si="4"/>
        <v>0</v>
      </c>
      <c r="BE23" s="122">
        <f t="shared" si="5"/>
        <v>0</v>
      </c>
      <c r="CZ23" s="122">
        <v>0</v>
      </c>
    </row>
    <row r="24" spans="1:104" s="122" customFormat="1" x14ac:dyDescent="0.2">
      <c r="A24" s="140">
        <v>12</v>
      </c>
      <c r="B24" s="141" t="s">
        <v>83</v>
      </c>
      <c r="C24" s="173" t="s">
        <v>95</v>
      </c>
      <c r="D24" s="142" t="s">
        <v>78</v>
      </c>
      <c r="E24" s="176">
        <v>2</v>
      </c>
      <c r="F24" s="236"/>
      <c r="G24" s="237">
        <f t="shared" si="0"/>
        <v>0</v>
      </c>
      <c r="H24" s="202"/>
      <c r="O24" s="205">
        <v>2</v>
      </c>
      <c r="AA24" s="122">
        <v>12</v>
      </c>
      <c r="AB24" s="122">
        <v>0</v>
      </c>
      <c r="AC24" s="122">
        <v>11</v>
      </c>
      <c r="AZ24" s="122">
        <v>1</v>
      </c>
      <c r="BA24" s="122">
        <f t="shared" si="1"/>
        <v>0</v>
      </c>
      <c r="BB24" s="122">
        <f t="shared" si="2"/>
        <v>0</v>
      </c>
      <c r="BC24" s="122">
        <f t="shared" si="3"/>
        <v>0</v>
      </c>
      <c r="BD24" s="122">
        <f t="shared" si="4"/>
        <v>0</v>
      </c>
      <c r="BE24" s="122">
        <f t="shared" si="5"/>
        <v>0</v>
      </c>
      <c r="CZ24" s="122">
        <v>0</v>
      </c>
    </row>
    <row r="25" spans="1:104" s="122" customFormat="1" ht="22.5" x14ac:dyDescent="0.2">
      <c r="A25" s="140">
        <v>13</v>
      </c>
      <c r="B25" s="141" t="s">
        <v>83</v>
      </c>
      <c r="C25" s="173" t="s">
        <v>93</v>
      </c>
      <c r="D25" s="142" t="s">
        <v>78</v>
      </c>
      <c r="E25" s="176">
        <v>1</v>
      </c>
      <c r="F25" s="236" t="s">
        <v>123</v>
      </c>
      <c r="G25" s="244" t="e">
        <f t="shared" si="0"/>
        <v>#VALUE!</v>
      </c>
      <c r="H25" s="202"/>
      <c r="I25" s="207"/>
      <c r="O25" s="205">
        <v>2</v>
      </c>
      <c r="AA25" s="122">
        <v>12</v>
      </c>
      <c r="AB25" s="122">
        <v>0</v>
      </c>
      <c r="AC25" s="122">
        <v>12</v>
      </c>
      <c r="AZ25" s="122">
        <v>1</v>
      </c>
      <c r="BA25" s="122" t="e">
        <f t="shared" si="1"/>
        <v>#VALUE!</v>
      </c>
      <c r="BB25" s="122">
        <f t="shared" si="2"/>
        <v>0</v>
      </c>
      <c r="BC25" s="122">
        <f t="shared" si="3"/>
        <v>0</v>
      </c>
      <c r="BD25" s="122">
        <f t="shared" si="4"/>
        <v>0</v>
      </c>
      <c r="BE25" s="122">
        <f t="shared" si="5"/>
        <v>0</v>
      </c>
      <c r="CZ25" s="122">
        <v>0</v>
      </c>
    </row>
    <row r="26" spans="1:104" s="122" customFormat="1" x14ac:dyDescent="0.2">
      <c r="A26" s="140">
        <v>14</v>
      </c>
      <c r="B26" s="141" t="s">
        <v>83</v>
      </c>
      <c r="C26" s="173" t="s">
        <v>115</v>
      </c>
      <c r="D26" s="142" t="s">
        <v>78</v>
      </c>
      <c r="E26" s="176">
        <v>1</v>
      </c>
      <c r="F26" s="201" t="s">
        <v>121</v>
      </c>
      <c r="G26" s="212"/>
      <c r="H26" s="213"/>
      <c r="I26" s="207"/>
      <c r="O26" s="205"/>
    </row>
    <row r="27" spans="1:104" s="122" customFormat="1" x14ac:dyDescent="0.2">
      <c r="A27" s="140">
        <v>15</v>
      </c>
      <c r="B27" s="141" t="s">
        <v>83</v>
      </c>
      <c r="C27" s="173" t="s">
        <v>116</v>
      </c>
      <c r="D27" s="142" t="s">
        <v>78</v>
      </c>
      <c r="E27" s="176">
        <v>1</v>
      </c>
      <c r="F27" s="201" t="s">
        <v>121</v>
      </c>
      <c r="G27" s="212"/>
      <c r="H27" s="213"/>
      <c r="I27" s="207"/>
      <c r="O27" s="205"/>
    </row>
    <row r="28" spans="1:104" s="122" customFormat="1" x14ac:dyDescent="0.2">
      <c r="A28" s="140">
        <v>16</v>
      </c>
      <c r="B28" s="141" t="s">
        <v>83</v>
      </c>
      <c r="C28" s="173" t="s">
        <v>118</v>
      </c>
      <c r="D28" s="142" t="s">
        <v>78</v>
      </c>
      <c r="E28" s="176">
        <v>1</v>
      </c>
      <c r="F28" s="201" t="s">
        <v>121</v>
      </c>
      <c r="G28" s="212"/>
      <c r="H28" s="213"/>
      <c r="I28" s="207"/>
      <c r="O28" s="205"/>
    </row>
    <row r="29" spans="1:104" s="122" customFormat="1" x14ac:dyDescent="0.2">
      <c r="A29" s="140">
        <v>17</v>
      </c>
      <c r="B29" s="141" t="s">
        <v>83</v>
      </c>
      <c r="C29" s="173" t="s">
        <v>119</v>
      </c>
      <c r="D29" s="142" t="s">
        <v>78</v>
      </c>
      <c r="E29" s="176">
        <v>1</v>
      </c>
      <c r="F29" s="201" t="s">
        <v>121</v>
      </c>
      <c r="G29" s="212"/>
      <c r="H29" s="213"/>
      <c r="I29" s="207"/>
      <c r="O29" s="205"/>
    </row>
    <row r="30" spans="1:104" s="122" customFormat="1" x14ac:dyDescent="0.2">
      <c r="A30" s="140">
        <v>18</v>
      </c>
      <c r="B30" s="141" t="s">
        <v>83</v>
      </c>
      <c r="C30" s="173" t="s">
        <v>117</v>
      </c>
      <c r="D30" s="142" t="s">
        <v>78</v>
      </c>
      <c r="E30" s="176">
        <v>2</v>
      </c>
      <c r="F30" s="201" t="s">
        <v>121</v>
      </c>
      <c r="G30" s="212"/>
      <c r="H30" s="213"/>
      <c r="I30" s="207"/>
      <c r="O30" s="205"/>
    </row>
    <row r="31" spans="1:104" s="122" customFormat="1" x14ac:dyDescent="0.2">
      <c r="A31" s="140">
        <v>19</v>
      </c>
      <c r="B31" s="141" t="s">
        <v>87</v>
      </c>
      <c r="C31" s="173" t="s">
        <v>84</v>
      </c>
      <c r="D31" s="142" t="s">
        <v>78</v>
      </c>
      <c r="E31" s="176">
        <v>2</v>
      </c>
      <c r="F31" s="236"/>
      <c r="G31" s="237">
        <f t="shared" si="0"/>
        <v>0</v>
      </c>
      <c r="H31" s="202"/>
      <c r="O31" s="205">
        <v>2</v>
      </c>
      <c r="AA31" s="122">
        <v>12</v>
      </c>
      <c r="AB31" s="122">
        <v>0</v>
      </c>
      <c r="AC31" s="122">
        <v>14</v>
      </c>
      <c r="AZ31" s="122">
        <v>1</v>
      </c>
      <c r="BA31" s="122">
        <f t="shared" si="1"/>
        <v>0</v>
      </c>
      <c r="BB31" s="122">
        <f t="shared" si="2"/>
        <v>0</v>
      </c>
      <c r="BC31" s="122">
        <f t="shared" si="3"/>
        <v>0</v>
      </c>
      <c r="BD31" s="122">
        <f t="shared" si="4"/>
        <v>0</v>
      </c>
      <c r="BE31" s="122">
        <f t="shared" si="5"/>
        <v>0</v>
      </c>
      <c r="CZ31" s="122">
        <v>0</v>
      </c>
    </row>
    <row r="32" spans="1:104" s="122" customFormat="1" x14ac:dyDescent="0.2">
      <c r="A32" s="140">
        <v>20</v>
      </c>
      <c r="B32" s="141" t="s">
        <v>112</v>
      </c>
      <c r="C32" s="173" t="s">
        <v>113</v>
      </c>
      <c r="D32" s="142" t="s">
        <v>81</v>
      </c>
      <c r="E32" s="176">
        <v>133</v>
      </c>
      <c r="F32" s="240" t="s">
        <v>99</v>
      </c>
      <c r="G32" s="241"/>
      <c r="H32" s="202"/>
      <c r="O32" s="205"/>
    </row>
    <row r="33" spans="1:57" s="122" customFormat="1" x14ac:dyDescent="0.2">
      <c r="A33" s="140">
        <v>21</v>
      </c>
      <c r="B33" s="141" t="s">
        <v>110</v>
      </c>
      <c r="C33" s="173" t="s">
        <v>111</v>
      </c>
      <c r="D33" s="142" t="s">
        <v>81</v>
      </c>
      <c r="E33" s="176">
        <v>133</v>
      </c>
      <c r="F33" s="240" t="s">
        <v>99</v>
      </c>
      <c r="G33" s="241"/>
      <c r="H33" s="202"/>
      <c r="O33" s="205"/>
    </row>
    <row r="34" spans="1:57" x14ac:dyDescent="0.2">
      <c r="A34" s="145"/>
      <c r="B34" s="146" t="s">
        <v>66</v>
      </c>
      <c r="C34" s="147" t="str">
        <f>CONCATENATE(B18," ",C18)</f>
        <v>8 Trubní vedení</v>
      </c>
      <c r="D34" s="145"/>
      <c r="E34" s="177"/>
      <c r="F34" s="242"/>
      <c r="G34" s="243" t="e">
        <f>SUM(G18:G31)</f>
        <v>#VALUE!</v>
      </c>
      <c r="H34" s="187"/>
      <c r="O34" s="139">
        <v>4</v>
      </c>
      <c r="BA34" s="150" t="e">
        <f>SUM(BA18:BA31)</f>
        <v>#VALUE!</v>
      </c>
      <c r="BB34" s="150">
        <f>SUM(BB18:BB31)</f>
        <v>0</v>
      </c>
      <c r="BC34" s="150">
        <f>SUM(BC18:BC31)</f>
        <v>0</v>
      </c>
      <c r="BD34" s="150">
        <f>SUM(BD18:BD31)</f>
        <v>0</v>
      </c>
      <c r="BE34" s="150">
        <f>SUM(BE18:BE31)</f>
        <v>0</v>
      </c>
    </row>
    <row r="35" spans="1:57" x14ac:dyDescent="0.2">
      <c r="A35" s="122"/>
      <c r="B35" s="122"/>
      <c r="C35" s="122"/>
      <c r="D35" s="122"/>
      <c r="E35" s="122"/>
      <c r="F35" s="122"/>
      <c r="G35" s="122"/>
    </row>
    <row r="36" spans="1:57" x14ac:dyDescent="0.2">
      <c r="E36" s="121"/>
    </row>
    <row r="37" spans="1:57" x14ac:dyDescent="0.2">
      <c r="E37" s="121"/>
    </row>
    <row r="38" spans="1:57" x14ac:dyDescent="0.2">
      <c r="E38" s="121"/>
    </row>
    <row r="39" spans="1:57" x14ac:dyDescent="0.2">
      <c r="E39" s="121"/>
    </row>
    <row r="40" spans="1:57" x14ac:dyDescent="0.2">
      <c r="E40" s="121"/>
    </row>
    <row r="41" spans="1:57" x14ac:dyDescent="0.2">
      <c r="E41" s="121"/>
    </row>
    <row r="42" spans="1:57" x14ac:dyDescent="0.2">
      <c r="E42" s="121"/>
    </row>
    <row r="43" spans="1:57" x14ac:dyDescent="0.2">
      <c r="E43" s="121"/>
    </row>
    <row r="44" spans="1:57" x14ac:dyDescent="0.2">
      <c r="E44" s="121"/>
    </row>
    <row r="45" spans="1:57" x14ac:dyDescent="0.2">
      <c r="E45" s="121"/>
    </row>
    <row r="46" spans="1:57" x14ac:dyDescent="0.2">
      <c r="E46" s="121"/>
    </row>
    <row r="47" spans="1:57" x14ac:dyDescent="0.2">
      <c r="E47" s="121"/>
    </row>
    <row r="48" spans="1:57" x14ac:dyDescent="0.2">
      <c r="E48" s="121"/>
    </row>
    <row r="49" spans="1:7" x14ac:dyDescent="0.2">
      <c r="E49" s="121"/>
    </row>
    <row r="50" spans="1:7" x14ac:dyDescent="0.2">
      <c r="E50" s="121"/>
    </row>
    <row r="51" spans="1:7" x14ac:dyDescent="0.2">
      <c r="E51" s="121"/>
    </row>
    <row r="52" spans="1:7" x14ac:dyDescent="0.2">
      <c r="E52" s="121"/>
    </row>
    <row r="53" spans="1:7" x14ac:dyDescent="0.2">
      <c r="E53" s="121"/>
    </row>
    <row r="54" spans="1:7" x14ac:dyDescent="0.2">
      <c r="E54" s="121"/>
    </row>
    <row r="55" spans="1:7" x14ac:dyDescent="0.2">
      <c r="E55" s="121"/>
    </row>
    <row r="56" spans="1:7" x14ac:dyDescent="0.2">
      <c r="E56" s="121"/>
    </row>
    <row r="57" spans="1:7" x14ac:dyDescent="0.2">
      <c r="E57" s="121"/>
    </row>
    <row r="58" spans="1:7" x14ac:dyDescent="0.2">
      <c r="A58" s="151"/>
      <c r="B58" s="151"/>
      <c r="C58" s="151"/>
      <c r="D58" s="151"/>
      <c r="E58" s="151"/>
      <c r="F58" s="151"/>
      <c r="G58" s="151"/>
    </row>
    <row r="59" spans="1:7" x14ac:dyDescent="0.2">
      <c r="A59" s="151"/>
      <c r="B59" s="151"/>
      <c r="C59" s="151"/>
      <c r="D59" s="151"/>
      <c r="E59" s="151"/>
      <c r="F59" s="151"/>
      <c r="G59" s="151"/>
    </row>
    <row r="60" spans="1:7" x14ac:dyDescent="0.2">
      <c r="A60" s="151"/>
      <c r="B60" s="151"/>
      <c r="C60" s="151"/>
      <c r="D60" s="151"/>
      <c r="E60" s="151"/>
      <c r="F60" s="151"/>
      <c r="G60" s="151"/>
    </row>
    <row r="61" spans="1:7" x14ac:dyDescent="0.2">
      <c r="A61" s="151"/>
      <c r="B61" s="151"/>
      <c r="C61" s="151"/>
      <c r="D61" s="151"/>
      <c r="E61" s="151"/>
      <c r="F61" s="151"/>
      <c r="G61" s="151"/>
    </row>
    <row r="62" spans="1:7" x14ac:dyDescent="0.2">
      <c r="E62" s="121"/>
    </row>
    <row r="63" spans="1:7" x14ac:dyDescent="0.2">
      <c r="E63" s="121"/>
    </row>
    <row r="64" spans="1:7" x14ac:dyDescent="0.2">
      <c r="E64" s="121"/>
    </row>
    <row r="65" spans="5:5" x14ac:dyDescent="0.2">
      <c r="E65" s="121"/>
    </row>
    <row r="66" spans="5:5" x14ac:dyDescent="0.2">
      <c r="E66" s="121"/>
    </row>
    <row r="67" spans="5:5" x14ac:dyDescent="0.2">
      <c r="E67" s="121"/>
    </row>
    <row r="68" spans="5:5" x14ac:dyDescent="0.2">
      <c r="E68" s="121"/>
    </row>
    <row r="69" spans="5:5" x14ac:dyDescent="0.2">
      <c r="E69" s="121"/>
    </row>
    <row r="70" spans="5:5" x14ac:dyDescent="0.2">
      <c r="E70" s="121"/>
    </row>
    <row r="71" spans="5:5" x14ac:dyDescent="0.2">
      <c r="E71" s="121"/>
    </row>
    <row r="72" spans="5:5" x14ac:dyDescent="0.2">
      <c r="E72" s="121"/>
    </row>
    <row r="73" spans="5:5" x14ac:dyDescent="0.2">
      <c r="E73" s="121"/>
    </row>
    <row r="74" spans="5:5" x14ac:dyDescent="0.2">
      <c r="E74" s="121"/>
    </row>
    <row r="75" spans="5:5" x14ac:dyDescent="0.2">
      <c r="E75" s="121"/>
    </row>
    <row r="76" spans="5:5" x14ac:dyDescent="0.2">
      <c r="E76" s="121"/>
    </row>
    <row r="77" spans="5:5" x14ac:dyDescent="0.2">
      <c r="E77" s="121"/>
    </row>
    <row r="78" spans="5:5" x14ac:dyDescent="0.2">
      <c r="E78" s="121"/>
    </row>
    <row r="79" spans="5:5" x14ac:dyDescent="0.2">
      <c r="E79" s="121"/>
    </row>
    <row r="80" spans="5:5" x14ac:dyDescent="0.2">
      <c r="E80" s="121"/>
    </row>
    <row r="81" spans="1:7" x14ac:dyDescent="0.2">
      <c r="E81" s="121"/>
    </row>
    <row r="82" spans="1:7" x14ac:dyDescent="0.2">
      <c r="E82" s="121"/>
    </row>
    <row r="83" spans="1:7" x14ac:dyDescent="0.2">
      <c r="E83" s="121"/>
    </row>
    <row r="84" spans="1:7" x14ac:dyDescent="0.2">
      <c r="E84" s="121"/>
    </row>
    <row r="85" spans="1:7" x14ac:dyDescent="0.2">
      <c r="E85" s="121"/>
    </row>
    <row r="86" spans="1:7" x14ac:dyDescent="0.2">
      <c r="E86" s="121"/>
    </row>
    <row r="87" spans="1:7" x14ac:dyDescent="0.2">
      <c r="E87" s="121"/>
    </row>
    <row r="88" spans="1:7" x14ac:dyDescent="0.2">
      <c r="E88" s="121"/>
    </row>
    <row r="89" spans="1:7" x14ac:dyDescent="0.2">
      <c r="E89" s="121"/>
    </row>
    <row r="90" spans="1:7" x14ac:dyDescent="0.2">
      <c r="E90" s="121"/>
    </row>
    <row r="91" spans="1:7" x14ac:dyDescent="0.2">
      <c r="E91" s="121"/>
    </row>
    <row r="92" spans="1:7" x14ac:dyDescent="0.2">
      <c r="E92" s="121"/>
    </row>
    <row r="93" spans="1:7" x14ac:dyDescent="0.2">
      <c r="A93" s="152"/>
      <c r="B93" s="152"/>
    </row>
    <row r="94" spans="1:7" x14ac:dyDescent="0.2">
      <c r="A94" s="151"/>
      <c r="B94" s="151"/>
      <c r="C94" s="154"/>
      <c r="D94" s="154"/>
      <c r="E94" s="155"/>
      <c r="F94" s="154"/>
      <c r="G94" s="156"/>
    </row>
    <row r="95" spans="1:7" x14ac:dyDescent="0.2">
      <c r="A95" s="157"/>
      <c r="B95" s="157"/>
      <c r="C95" s="151"/>
      <c r="D95" s="151"/>
      <c r="E95" s="158"/>
      <c r="F95" s="151"/>
      <c r="G95" s="151"/>
    </row>
    <row r="96" spans="1:7" x14ac:dyDescent="0.2">
      <c r="A96" s="151"/>
      <c r="B96" s="151"/>
      <c r="C96" s="151"/>
      <c r="D96" s="151"/>
      <c r="E96" s="158"/>
      <c r="F96" s="151"/>
      <c r="G96" s="151"/>
    </row>
    <row r="97" spans="1:7" x14ac:dyDescent="0.2">
      <c r="A97" s="151"/>
      <c r="B97" s="151"/>
      <c r="C97" s="151"/>
      <c r="D97" s="151"/>
      <c r="E97" s="158"/>
      <c r="F97" s="151"/>
      <c r="G97" s="151"/>
    </row>
    <row r="98" spans="1:7" x14ac:dyDescent="0.2">
      <c r="A98" s="151"/>
      <c r="B98" s="151"/>
      <c r="C98" s="151"/>
      <c r="D98" s="151"/>
      <c r="E98" s="158"/>
      <c r="F98" s="151"/>
      <c r="G98" s="151"/>
    </row>
    <row r="99" spans="1:7" x14ac:dyDescent="0.2">
      <c r="A99" s="151"/>
      <c r="B99" s="151"/>
      <c r="C99" s="151"/>
      <c r="D99" s="151"/>
      <c r="E99" s="158"/>
      <c r="F99" s="151"/>
      <c r="G99" s="151"/>
    </row>
    <row r="100" spans="1:7" x14ac:dyDescent="0.2">
      <c r="A100" s="151"/>
      <c r="B100" s="151"/>
      <c r="C100" s="151"/>
      <c r="D100" s="151"/>
      <c r="E100" s="158"/>
      <c r="F100" s="151"/>
      <c r="G100" s="151"/>
    </row>
    <row r="101" spans="1:7" x14ac:dyDescent="0.2">
      <c r="A101" s="151"/>
      <c r="B101" s="151"/>
      <c r="C101" s="151"/>
      <c r="D101" s="151"/>
      <c r="E101" s="158"/>
      <c r="F101" s="151"/>
      <c r="G101" s="151"/>
    </row>
    <row r="102" spans="1:7" x14ac:dyDescent="0.2">
      <c r="A102" s="151"/>
      <c r="B102" s="151"/>
      <c r="C102" s="151"/>
      <c r="D102" s="151"/>
      <c r="E102" s="158"/>
      <c r="F102" s="151"/>
      <c r="G102" s="151"/>
    </row>
    <row r="103" spans="1:7" x14ac:dyDescent="0.2">
      <c r="A103" s="151"/>
      <c r="B103" s="151"/>
      <c r="C103" s="151"/>
      <c r="D103" s="151"/>
      <c r="E103" s="158"/>
      <c r="F103" s="151"/>
      <c r="G103" s="151"/>
    </row>
    <row r="104" spans="1:7" x14ac:dyDescent="0.2">
      <c r="A104" s="151"/>
      <c r="B104" s="151"/>
      <c r="C104" s="151"/>
      <c r="D104" s="151"/>
      <c r="E104" s="158"/>
      <c r="F104" s="151"/>
      <c r="G104" s="151"/>
    </row>
    <row r="105" spans="1:7" x14ac:dyDescent="0.2">
      <c r="A105" s="151"/>
      <c r="B105" s="151"/>
      <c r="C105" s="151"/>
      <c r="D105" s="151"/>
      <c r="E105" s="158"/>
      <c r="F105" s="151"/>
      <c r="G105" s="151"/>
    </row>
    <row r="106" spans="1:7" x14ac:dyDescent="0.2">
      <c r="A106" s="151"/>
      <c r="B106" s="151"/>
      <c r="C106" s="151"/>
      <c r="D106" s="151"/>
      <c r="E106" s="158"/>
      <c r="F106" s="151"/>
      <c r="G106" s="151"/>
    </row>
    <row r="107" spans="1:7" x14ac:dyDescent="0.2">
      <c r="A107" s="151"/>
      <c r="B107" s="151"/>
      <c r="C107" s="151"/>
      <c r="D107" s="151"/>
      <c r="E107" s="158"/>
      <c r="F107" s="151"/>
      <c r="G107" s="151"/>
    </row>
  </sheetData>
  <mergeCells count="26">
    <mergeCell ref="F17:G17"/>
    <mergeCell ref="F18:G18"/>
    <mergeCell ref="F19:G19"/>
    <mergeCell ref="F20:G20"/>
    <mergeCell ref="F21:G21"/>
    <mergeCell ref="F12:G12"/>
    <mergeCell ref="F14:G14"/>
    <mergeCell ref="F13:G13"/>
    <mergeCell ref="F15:G15"/>
    <mergeCell ref="F16:G16"/>
    <mergeCell ref="F34:G34"/>
    <mergeCell ref="F22:G22"/>
    <mergeCell ref="F23:G23"/>
    <mergeCell ref="F24:G24"/>
    <mergeCell ref="F25:G25"/>
    <mergeCell ref="F31:G31"/>
    <mergeCell ref="F33:G33"/>
    <mergeCell ref="F32:G32"/>
    <mergeCell ref="F11:G11"/>
    <mergeCell ref="A1:G1"/>
    <mergeCell ref="A3:B3"/>
    <mergeCell ref="A4:B4"/>
    <mergeCell ref="E4:G4"/>
    <mergeCell ref="F6:G6"/>
    <mergeCell ref="F8:G8"/>
    <mergeCell ref="F9:G9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Krycí list</vt:lpstr>
      <vt:lpstr>Rekapitulace</vt:lpstr>
      <vt:lpstr>Soupis prací</vt:lpstr>
      <vt:lpstr>VV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Rekapitulace!Názvy_tisku</vt:lpstr>
      <vt:lpstr>'Soupis prací'!Názvy_tisku</vt:lpstr>
      <vt:lpstr>VV!Názvy_tisku</vt:lpstr>
      <vt:lpstr>Objednatel</vt:lpstr>
      <vt:lpstr>'Krycí list'!Oblast_tisku</vt:lpstr>
      <vt:lpstr>Rekapitulace!Oblast_tisku</vt:lpstr>
      <vt:lpstr>'Soupis prací'!Oblast_tisku</vt:lpstr>
      <vt:lpstr>VV!Oblast_tisku</vt:lpstr>
      <vt:lpstr>PocetMJ</vt:lpstr>
      <vt:lpstr>Poznamka</vt:lpstr>
      <vt:lpstr>Projektant</vt:lpstr>
      <vt:lpstr>PSV</vt:lpstr>
      <vt:lpstr>VV!SloupecCC</vt:lpstr>
      <vt:lpstr>SloupecCC</vt:lpstr>
      <vt:lpstr>VV!SloupecCisloPol</vt:lpstr>
      <vt:lpstr>SloupecCisloPol</vt:lpstr>
      <vt:lpstr>VV!SloupecJC</vt:lpstr>
      <vt:lpstr>SloupecJC</vt:lpstr>
      <vt:lpstr>VV!SloupecMJ</vt:lpstr>
      <vt:lpstr>SloupecMJ</vt:lpstr>
      <vt:lpstr>VV!SloupecMnozstvi</vt:lpstr>
      <vt:lpstr>SloupecMnozstvi</vt:lpstr>
      <vt:lpstr>VV!SloupecNazPol</vt:lpstr>
      <vt:lpstr>SloupecNazPol</vt:lpstr>
      <vt:lpstr>VV!SloupecPC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PC2</dc:creator>
  <cp:lastModifiedBy>PC3</cp:lastModifiedBy>
  <cp:lastPrinted>2013-03-01T12:42:06Z</cp:lastPrinted>
  <dcterms:created xsi:type="dcterms:W3CDTF">2013-01-10T10:33:48Z</dcterms:created>
  <dcterms:modified xsi:type="dcterms:W3CDTF">2013-03-08T08:27:39Z</dcterms:modified>
</cp:coreProperties>
</file>